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5\Webアップ用\2023.12\"/>
    </mc:Choice>
  </mc:AlternateContent>
  <bookViews>
    <workbookView xWindow="0" yWindow="0" windowWidth="28800" windowHeight="12240"/>
  </bookViews>
  <sheets>
    <sheet name="Container Cargo 2023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'Container Cargo 2023'!$A$1:$V$88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O87" i="1"/>
  <c r="O81" i="1" s="1"/>
  <c r="N87" i="1"/>
  <c r="M87" i="1"/>
  <c r="L87" i="1"/>
  <c r="K87" i="1"/>
  <c r="K81" i="1" s="1"/>
  <c r="J87" i="1"/>
  <c r="I87" i="1"/>
  <c r="H87" i="1"/>
  <c r="G87" i="1"/>
  <c r="G81" i="1" s="1"/>
  <c r="F87" i="1"/>
  <c r="E87" i="1"/>
  <c r="D87" i="1"/>
  <c r="O86" i="1"/>
  <c r="O88" i="1" s="1"/>
  <c r="N86" i="1"/>
  <c r="N88" i="1" s="1"/>
  <c r="M86" i="1"/>
  <c r="M80" i="1" s="1"/>
  <c r="L86" i="1"/>
  <c r="L88" i="1" s="1"/>
  <c r="K86" i="1"/>
  <c r="K88" i="1" s="1"/>
  <c r="J86" i="1"/>
  <c r="I86" i="1"/>
  <c r="I80" i="1" s="1"/>
  <c r="H86" i="1"/>
  <c r="H88" i="1" s="1"/>
  <c r="G86" i="1"/>
  <c r="G88" i="1" s="1"/>
  <c r="F86" i="1"/>
  <c r="F88" i="1" s="1"/>
  <c r="E86" i="1"/>
  <c r="E80" i="1" s="1"/>
  <c r="D86" i="1"/>
  <c r="D88" i="1" s="1"/>
  <c r="U84" i="1"/>
  <c r="O84" i="1"/>
  <c r="N84" i="1"/>
  <c r="M84" i="1"/>
  <c r="L84" i="1"/>
  <c r="K84" i="1"/>
  <c r="J84" i="1"/>
  <c r="I84" i="1"/>
  <c r="H84" i="1"/>
  <c r="H81" i="1" s="1"/>
  <c r="G84" i="1"/>
  <c r="F84" i="1"/>
  <c r="E84" i="1"/>
  <c r="D84" i="1"/>
  <c r="O83" i="1"/>
  <c r="O85" i="1" s="1"/>
  <c r="N83" i="1"/>
  <c r="M83" i="1"/>
  <c r="M85" i="1" s="1"/>
  <c r="L83" i="1"/>
  <c r="K83" i="1"/>
  <c r="K85" i="1" s="1"/>
  <c r="J83" i="1"/>
  <c r="I83" i="1"/>
  <c r="I85" i="1" s="1"/>
  <c r="H83" i="1"/>
  <c r="H85" i="1" s="1"/>
  <c r="G83" i="1"/>
  <c r="G85" i="1" s="1"/>
  <c r="F83" i="1"/>
  <c r="E83" i="1"/>
  <c r="E85" i="1" s="1"/>
  <c r="D83" i="1"/>
  <c r="N81" i="1"/>
  <c r="M81" i="1"/>
  <c r="J81" i="1"/>
  <c r="I81" i="1"/>
  <c r="I69" i="1" s="1"/>
  <c r="F81" i="1"/>
  <c r="E81" i="1"/>
  <c r="O80" i="1"/>
  <c r="O68" i="1" s="1"/>
  <c r="L80" i="1"/>
  <c r="K80" i="1"/>
  <c r="K82" i="1" s="1"/>
  <c r="H80" i="1"/>
  <c r="G80" i="1"/>
  <c r="G82" i="1" s="1"/>
  <c r="D80" i="1"/>
  <c r="L79" i="1"/>
  <c r="D79" i="1"/>
  <c r="O78" i="1"/>
  <c r="N78" i="1"/>
  <c r="N72" i="1" s="1"/>
  <c r="N69" i="1" s="1"/>
  <c r="M78" i="1"/>
  <c r="L78" i="1"/>
  <c r="K78" i="1"/>
  <c r="J78" i="1"/>
  <c r="I78" i="1"/>
  <c r="H78" i="1"/>
  <c r="G78" i="1"/>
  <c r="F78" i="1"/>
  <c r="F72" i="1" s="1"/>
  <c r="F69" i="1" s="1"/>
  <c r="E78" i="1"/>
  <c r="D78" i="1"/>
  <c r="U77" i="1"/>
  <c r="O77" i="1"/>
  <c r="O79" i="1" s="1"/>
  <c r="N77" i="1"/>
  <c r="M77" i="1"/>
  <c r="M79" i="1" s="1"/>
  <c r="L77" i="1"/>
  <c r="K77" i="1"/>
  <c r="K79" i="1" s="1"/>
  <c r="J77" i="1"/>
  <c r="I77" i="1"/>
  <c r="I79" i="1" s="1"/>
  <c r="H77" i="1"/>
  <c r="H71" i="1" s="1"/>
  <c r="G77" i="1"/>
  <c r="G79" i="1" s="1"/>
  <c r="F77" i="1"/>
  <c r="E77" i="1"/>
  <c r="E79" i="1" s="1"/>
  <c r="D77" i="1"/>
  <c r="I76" i="1"/>
  <c r="E76" i="1"/>
  <c r="T75" i="1"/>
  <c r="O75" i="1"/>
  <c r="O72" i="1" s="1"/>
  <c r="N75" i="1"/>
  <c r="M75" i="1"/>
  <c r="L75" i="1"/>
  <c r="K75" i="1"/>
  <c r="K72" i="1" s="1"/>
  <c r="J75" i="1"/>
  <c r="I75" i="1"/>
  <c r="H75" i="1"/>
  <c r="G75" i="1"/>
  <c r="G72" i="1" s="1"/>
  <c r="F75" i="1"/>
  <c r="E75" i="1"/>
  <c r="D75" i="1"/>
  <c r="S75" i="1" s="1"/>
  <c r="Q74" i="1"/>
  <c r="O74" i="1"/>
  <c r="O76" i="1" s="1"/>
  <c r="N74" i="1"/>
  <c r="N76" i="1" s="1"/>
  <c r="M74" i="1"/>
  <c r="M71" i="1" s="1"/>
  <c r="L74" i="1"/>
  <c r="L76" i="1" s="1"/>
  <c r="K74" i="1"/>
  <c r="K76" i="1" s="1"/>
  <c r="J74" i="1"/>
  <c r="T74" i="1" s="1"/>
  <c r="I74" i="1"/>
  <c r="I71" i="1" s="1"/>
  <c r="H74" i="1"/>
  <c r="H76" i="1" s="1"/>
  <c r="G74" i="1"/>
  <c r="G76" i="1" s="1"/>
  <c r="F74" i="1"/>
  <c r="F76" i="1" s="1"/>
  <c r="E74" i="1"/>
  <c r="E71" i="1" s="1"/>
  <c r="D74" i="1"/>
  <c r="D76" i="1" s="1"/>
  <c r="N73" i="1"/>
  <c r="F73" i="1"/>
  <c r="M72" i="1"/>
  <c r="L72" i="1"/>
  <c r="I72" i="1"/>
  <c r="H72" i="1"/>
  <c r="H69" i="1" s="1"/>
  <c r="E72" i="1"/>
  <c r="D72" i="1"/>
  <c r="O71" i="1"/>
  <c r="O73" i="1" s="1"/>
  <c r="N71" i="1"/>
  <c r="K71" i="1"/>
  <c r="K73" i="1" s="1"/>
  <c r="J71" i="1"/>
  <c r="G71" i="1"/>
  <c r="G73" i="1" s="1"/>
  <c r="F71" i="1"/>
  <c r="M69" i="1"/>
  <c r="E69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Z59" i="1" s="1"/>
  <c r="S59" i="1"/>
  <c r="S53" i="1" s="1"/>
  <c r="Q59" i="1"/>
  <c r="P59" i="1"/>
  <c r="U58" i="1"/>
  <c r="T58" i="1"/>
  <c r="T60" i="1" s="1"/>
  <c r="S58" i="1"/>
  <c r="S60" i="1" s="1"/>
  <c r="Q58" i="1"/>
  <c r="Q60" i="1" s="1"/>
  <c r="P58" i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Q56" i="1"/>
  <c r="P56" i="1"/>
  <c r="Z55" i="1"/>
  <c r="U55" i="1"/>
  <c r="U57" i="1" s="1"/>
  <c r="T55" i="1"/>
  <c r="T57" i="1" s="1"/>
  <c r="S55" i="1"/>
  <c r="S57" i="1" s="1"/>
  <c r="Q55" i="1"/>
  <c r="Q52" i="1" s="1"/>
  <c r="Q54" i="1" s="1"/>
  <c r="P55" i="1"/>
  <c r="P57" i="1" s="1"/>
  <c r="N54" i="1"/>
  <c r="F54" i="1"/>
  <c r="U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T52" i="1"/>
  <c r="S52" i="1"/>
  <c r="S54" i="1" s="1"/>
  <c r="O52" i="1"/>
  <c r="O54" i="1" s="1"/>
  <c r="N52" i="1"/>
  <c r="M52" i="1"/>
  <c r="M54" i="1" s="1"/>
  <c r="L52" i="1"/>
  <c r="L54" i="1" s="1"/>
  <c r="K52" i="1"/>
  <c r="K54" i="1" s="1"/>
  <c r="J52" i="1"/>
  <c r="J54" i="1" s="1"/>
  <c r="I52" i="1"/>
  <c r="I54" i="1" s="1"/>
  <c r="H52" i="1"/>
  <c r="H54" i="1" s="1"/>
  <c r="G52" i="1"/>
  <c r="G54" i="1" s="1"/>
  <c r="F52" i="1"/>
  <c r="E52" i="1"/>
  <c r="E54" i="1" s="1"/>
  <c r="D52" i="1"/>
  <c r="D54" i="1" s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T50" i="1"/>
  <c r="T41" i="1" s="1"/>
  <c r="S50" i="1"/>
  <c r="Q50" i="1"/>
  <c r="P50" i="1"/>
  <c r="U49" i="1"/>
  <c r="U51" i="1" s="1"/>
  <c r="T49" i="1"/>
  <c r="S49" i="1"/>
  <c r="S51" i="1" s="1"/>
  <c r="Q49" i="1"/>
  <c r="Q40" i="1" s="1"/>
  <c r="P49" i="1"/>
  <c r="P51" i="1" s="1"/>
  <c r="U48" i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Z47" i="1" s="1"/>
  <c r="S47" i="1"/>
  <c r="S44" i="1" s="1"/>
  <c r="Q47" i="1"/>
  <c r="P47" i="1"/>
  <c r="Z46" i="1"/>
  <c r="U46" i="1"/>
  <c r="U43" i="1" s="1"/>
  <c r="T46" i="1"/>
  <c r="S46" i="1"/>
  <c r="Q46" i="1"/>
  <c r="P46" i="1"/>
  <c r="P43" i="1" s="1"/>
  <c r="E45" i="1"/>
  <c r="T44" i="1"/>
  <c r="O44" i="1"/>
  <c r="O35" i="1" s="1"/>
  <c r="N44" i="1"/>
  <c r="M44" i="1"/>
  <c r="L44" i="1"/>
  <c r="K44" i="1"/>
  <c r="K35" i="1" s="1"/>
  <c r="J44" i="1"/>
  <c r="I44" i="1"/>
  <c r="H44" i="1"/>
  <c r="G44" i="1"/>
  <c r="G35" i="1" s="1"/>
  <c r="F44" i="1"/>
  <c r="E44" i="1"/>
  <c r="D44" i="1"/>
  <c r="Q43" i="1"/>
  <c r="O43" i="1"/>
  <c r="O45" i="1" s="1"/>
  <c r="N43" i="1"/>
  <c r="N45" i="1" s="1"/>
  <c r="M43" i="1"/>
  <c r="M34" i="1" s="1"/>
  <c r="M36" i="1" s="1"/>
  <c r="L43" i="1"/>
  <c r="L45" i="1" s="1"/>
  <c r="K43" i="1"/>
  <c r="K45" i="1" s="1"/>
  <c r="J43" i="1"/>
  <c r="J45" i="1" s="1"/>
  <c r="I43" i="1"/>
  <c r="I34" i="1" s="1"/>
  <c r="I36" i="1" s="1"/>
  <c r="H43" i="1"/>
  <c r="H45" i="1" s="1"/>
  <c r="G43" i="1"/>
  <c r="G45" i="1" s="1"/>
  <c r="F43" i="1"/>
  <c r="F45" i="1" s="1"/>
  <c r="E43" i="1"/>
  <c r="E34" i="1" s="1"/>
  <c r="E36" i="1" s="1"/>
  <c r="D43" i="1"/>
  <c r="D45" i="1" s="1"/>
  <c r="S42" i="1"/>
  <c r="U41" i="1"/>
  <c r="S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O40" i="1"/>
  <c r="O42" i="1" s="1"/>
  <c r="N40" i="1"/>
  <c r="N42" i="1" s="1"/>
  <c r="M40" i="1"/>
  <c r="M42" i="1" s="1"/>
  <c r="L40" i="1"/>
  <c r="K40" i="1"/>
  <c r="K42" i="1" s="1"/>
  <c r="J40" i="1"/>
  <c r="J42" i="1" s="1"/>
  <c r="I40" i="1"/>
  <c r="I42" i="1" s="1"/>
  <c r="H40" i="1"/>
  <c r="G40" i="1"/>
  <c r="G42" i="1" s="1"/>
  <c r="F40" i="1"/>
  <c r="F42" i="1" s="1"/>
  <c r="E40" i="1"/>
  <c r="E42" i="1" s="1"/>
  <c r="D40" i="1"/>
  <c r="O39" i="1"/>
  <c r="T38" i="1"/>
  <c r="Q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T37" i="1"/>
  <c r="T39" i="1" s="1"/>
  <c r="Q37" i="1"/>
  <c r="Q39" i="1" s="1"/>
  <c r="O37" i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L36" i="1"/>
  <c r="D36" i="1"/>
  <c r="N35" i="1"/>
  <c r="M35" i="1"/>
  <c r="L35" i="1"/>
  <c r="J35" i="1"/>
  <c r="I35" i="1"/>
  <c r="H35" i="1"/>
  <c r="F35" i="1"/>
  <c r="E35" i="1"/>
  <c r="D35" i="1"/>
  <c r="O34" i="1"/>
  <c r="N34" i="1"/>
  <c r="N36" i="1" s="1"/>
  <c r="L34" i="1"/>
  <c r="K34" i="1"/>
  <c r="K36" i="1" s="1"/>
  <c r="J34" i="1"/>
  <c r="J36" i="1" s="1"/>
  <c r="H34" i="1"/>
  <c r="H36" i="1" s="1"/>
  <c r="G34" i="1"/>
  <c r="G36" i="1" s="1"/>
  <c r="F34" i="1"/>
  <c r="F36" i="1" s="1"/>
  <c r="D34" i="1"/>
  <c r="Q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S32" i="1"/>
  <c r="Q32" i="1"/>
  <c r="P32" i="1"/>
  <c r="P87" i="1" s="1"/>
  <c r="Z31" i="1"/>
  <c r="U31" i="1"/>
  <c r="U33" i="1" s="1"/>
  <c r="T31" i="1"/>
  <c r="T33" i="1" s="1"/>
  <c r="S31" i="1"/>
  <c r="S33" i="1" s="1"/>
  <c r="Q31" i="1"/>
  <c r="Q25" i="1" s="1"/>
  <c r="P31" i="1"/>
  <c r="P33" i="1" s="1"/>
  <c r="S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U29" i="1"/>
  <c r="U26" i="1" s="1"/>
  <c r="T29" i="1"/>
  <c r="S29" i="1"/>
  <c r="S26" i="1" s="1"/>
  <c r="Q29" i="1"/>
  <c r="P29" i="1"/>
  <c r="U28" i="1"/>
  <c r="T28" i="1"/>
  <c r="Z28" i="1" s="1"/>
  <c r="Z25" i="1" s="1"/>
  <c r="S28" i="1"/>
  <c r="S25" i="1" s="1"/>
  <c r="Q28" i="1"/>
  <c r="Q30" i="1" s="1"/>
  <c r="P28" i="1"/>
  <c r="O27" i="1"/>
  <c r="K27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T25" i="1"/>
  <c r="O25" i="1"/>
  <c r="N25" i="1"/>
  <c r="N27" i="1" s="1"/>
  <c r="M25" i="1"/>
  <c r="L25" i="1"/>
  <c r="L27" i="1" s="1"/>
  <c r="K25" i="1"/>
  <c r="J25" i="1"/>
  <c r="J27" i="1" s="1"/>
  <c r="I25" i="1"/>
  <c r="H25" i="1"/>
  <c r="H27" i="1" s="1"/>
  <c r="G25" i="1"/>
  <c r="G27" i="1" s="1"/>
  <c r="F25" i="1"/>
  <c r="F27" i="1" s="1"/>
  <c r="E25" i="1"/>
  <c r="D25" i="1"/>
  <c r="D27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Z23" i="1" s="1"/>
  <c r="S23" i="1"/>
  <c r="Q23" i="1"/>
  <c r="P23" i="1"/>
  <c r="P78" i="1" s="1"/>
  <c r="Z22" i="1"/>
  <c r="U22" i="1"/>
  <c r="U24" i="1" s="1"/>
  <c r="T22" i="1"/>
  <c r="T24" i="1" s="1"/>
  <c r="S22" i="1"/>
  <c r="S24" i="1" s="1"/>
  <c r="Q22" i="1"/>
  <c r="Q24" i="1" s="1"/>
  <c r="P22" i="1"/>
  <c r="O21" i="1"/>
  <c r="N21" i="1"/>
  <c r="M21" i="1"/>
  <c r="L21" i="1"/>
  <c r="K21" i="1"/>
  <c r="J21" i="1"/>
  <c r="I21" i="1"/>
  <c r="H21" i="1"/>
  <c r="G21" i="1"/>
  <c r="F21" i="1"/>
  <c r="E21" i="1"/>
  <c r="D21" i="1"/>
  <c r="U20" i="1"/>
  <c r="T20" i="1"/>
  <c r="T17" i="1" s="1"/>
  <c r="S20" i="1"/>
  <c r="Q20" i="1"/>
  <c r="Q11" i="1" s="1"/>
  <c r="Q8" i="1" s="1"/>
  <c r="P20" i="1"/>
  <c r="Z19" i="1"/>
  <c r="Z10" i="1" s="1"/>
  <c r="Z7" i="1" s="1"/>
  <c r="U19" i="1"/>
  <c r="U21" i="1" s="1"/>
  <c r="T19" i="1"/>
  <c r="T10" i="1" s="1"/>
  <c r="S19" i="1"/>
  <c r="S21" i="1" s="1"/>
  <c r="Q19" i="1"/>
  <c r="Q21" i="1" s="1"/>
  <c r="P19" i="1"/>
  <c r="P21" i="1" s="1"/>
  <c r="U17" i="1"/>
  <c r="S17" i="1"/>
  <c r="Q17" i="1"/>
  <c r="P17" i="1"/>
  <c r="O17" i="1"/>
  <c r="N17" i="1"/>
  <c r="N8" i="1" s="1"/>
  <c r="N5" i="1" s="1"/>
  <c r="M17" i="1"/>
  <c r="L17" i="1"/>
  <c r="K17" i="1"/>
  <c r="J17" i="1"/>
  <c r="J8" i="1" s="1"/>
  <c r="J5" i="1" s="1"/>
  <c r="I17" i="1"/>
  <c r="H17" i="1"/>
  <c r="G17" i="1"/>
  <c r="F17" i="1"/>
  <c r="F8" i="1" s="1"/>
  <c r="F5" i="1" s="1"/>
  <c r="E17" i="1"/>
  <c r="D17" i="1"/>
  <c r="U16" i="1"/>
  <c r="U18" i="1" s="1"/>
  <c r="T16" i="1"/>
  <c r="S16" i="1"/>
  <c r="S18" i="1" s="1"/>
  <c r="P16" i="1"/>
  <c r="P18" i="1" s="1"/>
  <c r="O16" i="1"/>
  <c r="O18" i="1" s="1"/>
  <c r="N16" i="1"/>
  <c r="N18" i="1" s="1"/>
  <c r="M16" i="1"/>
  <c r="L16" i="1"/>
  <c r="L18" i="1" s="1"/>
  <c r="K16" i="1"/>
  <c r="K18" i="1" s="1"/>
  <c r="J16" i="1"/>
  <c r="J18" i="1" s="1"/>
  <c r="I16" i="1"/>
  <c r="H16" i="1"/>
  <c r="H7" i="1" s="1"/>
  <c r="G16" i="1"/>
  <c r="G18" i="1" s="1"/>
  <c r="F16" i="1"/>
  <c r="F18" i="1" s="1"/>
  <c r="E16" i="1"/>
  <c r="D16" i="1"/>
  <c r="D18" i="1" s="1"/>
  <c r="U14" i="1"/>
  <c r="T14" i="1"/>
  <c r="S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Z13" i="1"/>
  <c r="U13" i="1"/>
  <c r="U15" i="1" s="1"/>
  <c r="T13" i="1"/>
  <c r="T15" i="1" s="1"/>
  <c r="Q13" i="1"/>
  <c r="Q15" i="1" s="1"/>
  <c r="P13" i="1"/>
  <c r="P15" i="1" s="1"/>
  <c r="O13" i="1"/>
  <c r="O15" i="1" s="1"/>
  <c r="N13" i="1"/>
  <c r="N15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U11" i="1"/>
  <c r="S11" i="1"/>
  <c r="S8" i="1" s="1"/>
  <c r="P11" i="1"/>
  <c r="P8" i="1" s="1"/>
  <c r="O11" i="1"/>
  <c r="N11" i="1"/>
  <c r="M11" i="1"/>
  <c r="L11" i="1"/>
  <c r="K11" i="1"/>
  <c r="J11" i="1"/>
  <c r="I11" i="1"/>
  <c r="H11" i="1"/>
  <c r="G11" i="1"/>
  <c r="F11" i="1"/>
  <c r="E11" i="1"/>
  <c r="D11" i="1"/>
  <c r="U10" i="1"/>
  <c r="U12" i="1" s="1"/>
  <c r="S10" i="1"/>
  <c r="P10" i="1"/>
  <c r="P12" i="1" s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U8" i="1"/>
  <c r="O8" i="1"/>
  <c r="O5" i="1" s="1"/>
  <c r="M8" i="1"/>
  <c r="M5" i="1" s="1"/>
  <c r="L8" i="1"/>
  <c r="K8" i="1"/>
  <c r="K5" i="1" s="1"/>
  <c r="I8" i="1"/>
  <c r="I5" i="1" s="1"/>
  <c r="H8" i="1"/>
  <c r="G8" i="1"/>
  <c r="G5" i="1" s="1"/>
  <c r="E8" i="1"/>
  <c r="E5" i="1" s="1"/>
  <c r="D8" i="1"/>
  <c r="T7" i="1"/>
  <c r="O7" i="1"/>
  <c r="O4" i="1" s="1"/>
  <c r="N7" i="1"/>
  <c r="N9" i="1" s="1"/>
  <c r="M7" i="1"/>
  <c r="M9" i="1" s="1"/>
  <c r="K7" i="1"/>
  <c r="K4" i="1" s="1"/>
  <c r="J7" i="1"/>
  <c r="I7" i="1"/>
  <c r="I9" i="1" s="1"/>
  <c r="G7" i="1"/>
  <c r="G4" i="1" s="1"/>
  <c r="G6" i="1" s="1"/>
  <c r="F7" i="1"/>
  <c r="F9" i="1" s="1"/>
  <c r="E7" i="1"/>
  <c r="E9" i="1" s="1"/>
  <c r="L5" i="1"/>
  <c r="H5" i="1"/>
  <c r="D5" i="1"/>
  <c r="N4" i="1"/>
  <c r="J4" i="1"/>
  <c r="J6" i="1" s="1"/>
  <c r="F4" i="1"/>
  <c r="F6" i="1" s="1"/>
  <c r="N6" i="1" l="1"/>
  <c r="J9" i="1"/>
  <c r="O6" i="1"/>
  <c r="H9" i="1"/>
  <c r="H4" i="1"/>
  <c r="H6" i="1" s="1"/>
  <c r="K6" i="1"/>
  <c r="S7" i="1"/>
  <c r="G9" i="1"/>
  <c r="K9" i="1"/>
  <c r="O9" i="1"/>
  <c r="S12" i="1"/>
  <c r="H18" i="1"/>
  <c r="T21" i="1"/>
  <c r="T51" i="1"/>
  <c r="Z49" i="1"/>
  <c r="T43" i="1"/>
  <c r="T40" i="1"/>
  <c r="T42" i="1" s="1"/>
  <c r="J73" i="1"/>
  <c r="O82" i="1"/>
  <c r="E4" i="1"/>
  <c r="E6" i="1" s="1"/>
  <c r="I4" i="1"/>
  <c r="I6" i="1" s="1"/>
  <c r="M4" i="1"/>
  <c r="M6" i="1" s="1"/>
  <c r="D7" i="1"/>
  <c r="L7" i="1"/>
  <c r="P7" i="1"/>
  <c r="S13" i="1"/>
  <c r="S15" i="1" s="1"/>
  <c r="E18" i="1"/>
  <c r="I18" i="1"/>
  <c r="M18" i="1"/>
  <c r="Q16" i="1"/>
  <c r="Q18" i="1" s="1"/>
  <c r="Z16" i="1"/>
  <c r="P30" i="1"/>
  <c r="U30" i="1"/>
  <c r="O36" i="1"/>
  <c r="D42" i="1"/>
  <c r="H42" i="1"/>
  <c r="L42" i="1"/>
  <c r="Q45" i="1"/>
  <c r="I45" i="1"/>
  <c r="G68" i="1"/>
  <c r="U81" i="1"/>
  <c r="Z20" i="1"/>
  <c r="P84" i="1"/>
  <c r="P81" i="1" s="1"/>
  <c r="P26" i="1"/>
  <c r="Q27" i="1"/>
  <c r="Z32" i="1"/>
  <c r="T26" i="1"/>
  <c r="T27" i="1" s="1"/>
  <c r="M45" i="1"/>
  <c r="S48" i="1"/>
  <c r="S37" i="1"/>
  <c r="S43" i="1"/>
  <c r="S45" i="1" s="1"/>
  <c r="P38" i="1"/>
  <c r="P35" i="1" s="1"/>
  <c r="P5" i="1" s="1"/>
  <c r="P44" i="1"/>
  <c r="P45" i="1" s="1"/>
  <c r="U38" i="1"/>
  <c r="U44" i="1"/>
  <c r="U35" i="1" s="1"/>
  <c r="U5" i="1" s="1"/>
  <c r="Q42" i="1"/>
  <c r="Q10" i="1"/>
  <c r="T11" i="1"/>
  <c r="T12" i="1" s="1"/>
  <c r="T18" i="1"/>
  <c r="E27" i="1"/>
  <c r="I27" i="1"/>
  <c r="M27" i="1"/>
  <c r="S27" i="1"/>
  <c r="U34" i="1"/>
  <c r="U36" i="1" s="1"/>
  <c r="Q44" i="1"/>
  <c r="Q41" i="1"/>
  <c r="Q35" i="1" s="1"/>
  <c r="Q5" i="1" s="1"/>
  <c r="Z44" i="1"/>
  <c r="Z41" i="1"/>
  <c r="P52" i="1"/>
  <c r="P54" i="1" s="1"/>
  <c r="P60" i="1"/>
  <c r="P40" i="1"/>
  <c r="P42" i="1" s="1"/>
  <c r="U52" i="1"/>
  <c r="U54" i="1" s="1"/>
  <c r="U60" i="1"/>
  <c r="U40" i="1"/>
  <c r="U42" i="1" s="1"/>
  <c r="F80" i="1"/>
  <c r="F82" i="1" s="1"/>
  <c r="S83" i="1"/>
  <c r="F85" i="1"/>
  <c r="J80" i="1"/>
  <c r="J82" i="1" s="1"/>
  <c r="T83" i="1"/>
  <c r="J85" i="1"/>
  <c r="N80" i="1"/>
  <c r="N82" i="1" s="1"/>
  <c r="N85" i="1"/>
  <c r="P75" i="1"/>
  <c r="P72" i="1" s="1"/>
  <c r="P69" i="1" s="1"/>
  <c r="P25" i="1"/>
  <c r="P27" i="1" s="1"/>
  <c r="U25" i="1"/>
  <c r="U27" i="1" s="1"/>
  <c r="T30" i="1"/>
  <c r="Q34" i="1"/>
  <c r="P37" i="1"/>
  <c r="U37" i="1"/>
  <c r="U39" i="1" s="1"/>
  <c r="S38" i="1"/>
  <c r="S35" i="1" s="1"/>
  <c r="S5" i="1" s="1"/>
  <c r="T48" i="1"/>
  <c r="P48" i="1"/>
  <c r="Q51" i="1"/>
  <c r="T53" i="1"/>
  <c r="T35" i="1" s="1"/>
  <c r="Z56" i="1"/>
  <c r="K68" i="1"/>
  <c r="N68" i="1"/>
  <c r="N70" i="1" s="1"/>
  <c r="E73" i="1"/>
  <c r="E68" i="1"/>
  <c r="E70" i="1" s="1"/>
  <c r="I73" i="1"/>
  <c r="I68" i="1"/>
  <c r="I70" i="1" s="1"/>
  <c r="M73" i="1"/>
  <c r="M68" i="1"/>
  <c r="M70" i="1" s="1"/>
  <c r="G69" i="1"/>
  <c r="K69" i="1"/>
  <c r="O69" i="1"/>
  <c r="O70" i="1" s="1"/>
  <c r="M76" i="1"/>
  <c r="F79" i="1"/>
  <c r="T77" i="1"/>
  <c r="T71" i="1" s="1"/>
  <c r="N79" i="1"/>
  <c r="Q78" i="1"/>
  <c r="S78" i="1"/>
  <c r="H82" i="1"/>
  <c r="T84" i="1"/>
  <c r="Q86" i="1"/>
  <c r="Q88" i="1" s="1"/>
  <c r="I88" i="1"/>
  <c r="T76" i="1"/>
  <c r="S72" i="1"/>
  <c r="S69" i="1" s="1"/>
  <c r="Q83" i="1"/>
  <c r="E82" i="1"/>
  <c r="I82" i="1"/>
  <c r="M82" i="1"/>
  <c r="Z86" i="1"/>
  <c r="M88" i="1"/>
  <c r="J68" i="1"/>
  <c r="S77" i="1"/>
  <c r="D71" i="1"/>
  <c r="Q77" i="1"/>
  <c r="Q79" i="1" s="1"/>
  <c r="H73" i="1"/>
  <c r="H68" i="1"/>
  <c r="H70" i="1" s="1"/>
  <c r="L71" i="1"/>
  <c r="Z77" i="1"/>
  <c r="P77" i="1"/>
  <c r="P79" i="1" s="1"/>
  <c r="J72" i="1"/>
  <c r="J69" i="1" s="1"/>
  <c r="T78" i="1"/>
  <c r="Z78" i="1" s="1"/>
  <c r="H79" i="1"/>
  <c r="D81" i="1"/>
  <c r="D69" i="1" s="1"/>
  <c r="S84" i="1"/>
  <c r="S81" i="1" s="1"/>
  <c r="Q84" i="1"/>
  <c r="L81" i="1"/>
  <c r="L69" i="1" s="1"/>
  <c r="Z84" i="1"/>
  <c r="T86" i="1"/>
  <c r="S87" i="1"/>
  <c r="T87" i="1"/>
  <c r="Z58" i="1"/>
  <c r="Z52" i="1" s="1"/>
  <c r="S74" i="1"/>
  <c r="U75" i="1"/>
  <c r="J76" i="1"/>
  <c r="S86" i="1"/>
  <c r="S88" i="1" s="1"/>
  <c r="U87" i="1"/>
  <c r="J88" i="1"/>
  <c r="Q75" i="1"/>
  <c r="Q72" i="1" s="1"/>
  <c r="U78" i="1"/>
  <c r="U79" i="1" s="1"/>
  <c r="J79" i="1"/>
  <c r="P83" i="1"/>
  <c r="U83" i="1"/>
  <c r="D85" i="1"/>
  <c r="L85" i="1"/>
  <c r="Q87" i="1"/>
  <c r="Z87" i="1" s="1"/>
  <c r="P74" i="1"/>
  <c r="U74" i="1"/>
  <c r="P86" i="1"/>
  <c r="P88" i="1" s="1"/>
  <c r="U86" i="1"/>
  <c r="U88" i="1" s="1"/>
  <c r="T73" i="1" l="1"/>
  <c r="P76" i="1"/>
  <c r="P71" i="1"/>
  <c r="Z81" i="1"/>
  <c r="L73" i="1"/>
  <c r="L68" i="1"/>
  <c r="L70" i="1" s="1"/>
  <c r="L9" i="1"/>
  <c r="L4" i="1"/>
  <c r="L6" i="1" s="1"/>
  <c r="Q76" i="1"/>
  <c r="L82" i="1"/>
  <c r="S79" i="1"/>
  <c r="Q85" i="1"/>
  <c r="Q80" i="1"/>
  <c r="T81" i="1"/>
  <c r="Z74" i="1"/>
  <c r="Z71" i="1" s="1"/>
  <c r="Z68" i="1" s="1"/>
  <c r="F68" i="1"/>
  <c r="F70" i="1" s="1"/>
  <c r="G70" i="1"/>
  <c r="D9" i="1"/>
  <c r="D4" i="1"/>
  <c r="D6" i="1" s="1"/>
  <c r="Q71" i="1"/>
  <c r="U45" i="1"/>
  <c r="U85" i="1"/>
  <c r="U80" i="1"/>
  <c r="U82" i="1" s="1"/>
  <c r="Q36" i="1"/>
  <c r="T85" i="1"/>
  <c r="T80" i="1"/>
  <c r="T82" i="1" s="1"/>
  <c r="S9" i="1"/>
  <c r="P85" i="1"/>
  <c r="P80" i="1"/>
  <c r="P82" i="1" s="1"/>
  <c r="U72" i="1"/>
  <c r="U69" i="1" s="1"/>
  <c r="S76" i="1"/>
  <c r="S71" i="1"/>
  <c r="Q81" i="1"/>
  <c r="D82" i="1"/>
  <c r="J70" i="1"/>
  <c r="T72" i="1"/>
  <c r="T69" i="1" s="1"/>
  <c r="K70" i="1"/>
  <c r="S39" i="1"/>
  <c r="S34" i="1"/>
  <c r="S36" i="1" s="1"/>
  <c r="T54" i="1"/>
  <c r="U7" i="1"/>
  <c r="T34" i="1"/>
  <c r="T45" i="1"/>
  <c r="T8" i="1"/>
  <c r="Q69" i="1"/>
  <c r="D73" i="1"/>
  <c r="D68" i="1"/>
  <c r="D70" i="1" s="1"/>
  <c r="Z83" i="1"/>
  <c r="Z80" i="1" s="1"/>
  <c r="U76" i="1"/>
  <c r="U71" i="1"/>
  <c r="T88" i="1"/>
  <c r="Z75" i="1"/>
  <c r="Z72" i="1" s="1"/>
  <c r="T79" i="1"/>
  <c r="Z53" i="1"/>
  <c r="Z38" i="1"/>
  <c r="Z35" i="1" s="1"/>
  <c r="P39" i="1"/>
  <c r="P34" i="1"/>
  <c r="P36" i="1" s="1"/>
  <c r="S80" i="1"/>
  <c r="S82" i="1" s="1"/>
  <c r="S85" i="1"/>
  <c r="Q12" i="1"/>
  <c r="Q7" i="1"/>
  <c r="Z14" i="1"/>
  <c r="Z26" i="1"/>
  <c r="Z17" i="1"/>
  <c r="Z11" i="1"/>
  <c r="P9" i="1"/>
  <c r="P4" i="1"/>
  <c r="P6" i="1" s="1"/>
  <c r="Z40" i="1"/>
  <c r="Z34" i="1" s="1"/>
  <c r="Z4" i="1" s="1"/>
  <c r="Z43" i="1"/>
  <c r="T36" i="1" l="1"/>
  <c r="T4" i="1"/>
  <c r="T6" i="1" s="1"/>
  <c r="P73" i="1"/>
  <c r="P68" i="1"/>
  <c r="P70" i="1" s="1"/>
  <c r="Z8" i="1"/>
  <c r="Z5" i="1" s="1"/>
  <c r="Q9" i="1"/>
  <c r="Q4" i="1"/>
  <c r="Q6" i="1" s="1"/>
  <c r="U9" i="1"/>
  <c r="U4" i="1"/>
  <c r="U6" i="1" s="1"/>
  <c r="S4" i="1"/>
  <c r="S6" i="1" s="1"/>
  <c r="Q73" i="1"/>
  <c r="Q68" i="1"/>
  <c r="Q70" i="1" s="1"/>
  <c r="U73" i="1"/>
  <c r="U68" i="1"/>
  <c r="U70" i="1" s="1"/>
  <c r="Z69" i="1"/>
  <c r="T5" i="1"/>
  <c r="T9" i="1"/>
  <c r="S68" i="1"/>
  <c r="S70" i="1" s="1"/>
  <c r="S73" i="1"/>
  <c r="Q82" i="1"/>
  <c r="T68" i="1"/>
  <c r="T70" i="1" s="1"/>
</calcChain>
</file>

<file path=xl/sharedStrings.xml><?xml version="1.0" encoding="utf-8"?>
<sst xmlns="http://schemas.openxmlformats.org/spreadsheetml/2006/main" count="77" uniqueCount="65">
  <si>
    <t>Monthly Report of the Port of Shimizu (4) _ Containerized Cargo Handled in TEU in December, 2023 (As of January 10, 2024)</t>
    <phoneticPr fontId="4"/>
  </si>
  <si>
    <t>ＣＨＥＣＫ！（上半期＋下半期）</t>
    <rPh sb="7" eb="10">
      <t>カミハンキ</t>
    </rPh>
    <rPh sb="11" eb="14">
      <t>シモハンキ</t>
    </rPh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</si>
  <si>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</si>
  <si>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</si>
  <si>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</si>
  <si>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</si>
  <si>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</si>
  <si>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</si>
  <si>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</si>
  <si>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</si>
  <si>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</si>
  <si>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</si>
  <si>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</si>
  <si>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</si>
  <si>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  <phoneticPr fontId="4"/>
  </si>
  <si>
    <t>TOTAL
(YtoY)</t>
    <phoneticPr fontId="4"/>
  </si>
  <si>
    <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</si>
  <si>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4"/>
  </si>
  <si>
    <t>１～２月
累　計</t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</si>
  <si>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</si>
  <si>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t>年間計</t>
    <rPh sb="0" eb="2">
      <t>ネンカン</t>
    </rPh>
    <rPh sb="2" eb="3">
      <t>ケイ</t>
    </rPh>
    <phoneticPr fontId="4"/>
  </si>
  <si>
    <t xml:space="preserve">GRAND TOTAL </t>
    <phoneticPr fontId="4"/>
  </si>
  <si>
    <t>Top row: 2023</t>
    <phoneticPr fontId="4"/>
  </si>
  <si>
    <t>Middle row: 2022</t>
    <phoneticPr fontId="4"/>
  </si>
  <si>
    <t>Bottom row: 2023/2022</t>
    <phoneticPr fontId="4"/>
  </si>
  <si>
    <t>TOTAL FOREIGN TRADE CARGO</t>
    <phoneticPr fontId="4"/>
  </si>
  <si>
    <t>FULL</t>
    <phoneticPr fontId="4"/>
  </si>
  <si>
    <t>EMPTY</t>
    <phoneticPr fontId="4"/>
  </si>
  <si>
    <t>TOTAL EXPORTS</t>
    <phoneticPr fontId="4"/>
  </si>
  <si>
    <t>Full</t>
    <phoneticPr fontId="4"/>
  </si>
  <si>
    <t>Empty</t>
    <phoneticPr fontId="4"/>
  </si>
  <si>
    <t>TOTAL IMPORTS</t>
    <phoneticPr fontId="4"/>
  </si>
  <si>
    <t>TOTAL DOMESTIC CARGO</t>
    <phoneticPr fontId="4"/>
  </si>
  <si>
    <t>FULL</t>
    <phoneticPr fontId="4"/>
  </si>
  <si>
    <t>EMPTY</t>
    <phoneticPr fontId="4"/>
  </si>
  <si>
    <t>TOTAL OUTGOING</t>
    <phoneticPr fontId="4"/>
  </si>
  <si>
    <t>Full</t>
    <phoneticPr fontId="4"/>
  </si>
  <si>
    <t>Empty</t>
    <phoneticPr fontId="4"/>
  </si>
  <si>
    <t>TOTAL INCOMING</t>
    <phoneticPr fontId="4"/>
  </si>
  <si>
    <t>Empty</t>
    <phoneticPr fontId="4"/>
  </si>
  <si>
    <r>
      <t xml:space="preserve">Note 1: TEU is the unit for counting contained cargoes, and the abbreviation of  </t>
    </r>
    <r>
      <rPr>
        <i/>
        <u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wenty-foot </t>
    </r>
    <r>
      <rPr>
        <i/>
        <u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quivalent </t>
    </r>
    <r>
      <rPr>
        <i/>
        <u/>
        <sz val="11"/>
        <rFont val="Times New Roman"/>
        <family val="1"/>
      </rPr>
      <t>U</t>
    </r>
    <r>
      <rPr>
        <i/>
        <sz val="11"/>
        <rFont val="Times New Roman"/>
        <family val="1"/>
      </rPr>
      <t>nits.</t>
    </r>
  </si>
  <si>
    <r>
      <rPr>
        <i/>
        <sz val="11"/>
        <rFont val="ＭＳ Ｐ明朝"/>
        <family val="1"/>
        <charset val="128"/>
      </rPr>
      <t>　　　　</t>
    </r>
    <r>
      <rPr>
        <i/>
        <sz val="11"/>
        <rFont val="Times New Roman"/>
        <family val="1"/>
      </rPr>
      <t>A twenty-feet container counts as one TEU and a forty-feet container counts as two TEU.</t>
    </r>
  </si>
  <si>
    <t xml:space="preserve">Note 2: Cargo transshipped in the domestic port and going to ports outside of Japan are included in the domestic cargo, due to the regulation of the statistical data. </t>
    <phoneticPr fontId="4"/>
  </si>
  <si>
    <t>Note 3 : Values here are not defined yet and are subjet to change.</t>
    <phoneticPr fontId="4"/>
  </si>
  <si>
    <t>Posted again</t>
    <phoneticPr fontId="4"/>
  </si>
  <si>
    <t>January</t>
    <phoneticPr fontId="4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</si>
  <si>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</si>
  <si>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</si>
  <si>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</si>
  <si>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</si>
  <si>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</si>
  <si>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</si>
  <si>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</si>
  <si>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</si>
  <si>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</si>
  <si>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</si>
  <si>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</si>
  <si>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</t>
    <phoneticPr fontId="4"/>
  </si>
  <si>
    <t>GRAND TOTAL</t>
    <phoneticPr fontId="4"/>
  </si>
  <si>
    <t>Top row: 2023</t>
    <phoneticPr fontId="4"/>
  </si>
  <si>
    <t>Middle row: 2022</t>
    <phoneticPr fontId="4"/>
  </si>
  <si>
    <t>Bottom row: 2023/2022</t>
    <phoneticPr fontId="4"/>
  </si>
  <si>
    <t>EXPORTS</t>
    <phoneticPr fontId="4"/>
  </si>
  <si>
    <t>IMPORTS</t>
    <phoneticPr fontId="4"/>
  </si>
  <si>
    <t>Full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</si>
</sst>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\(#,###\)"/>
    <numFmt numFmtId="178" formatCode="\(0,000\)"/>
    <numFmt numFmtId="179" formatCode="0.0%"/>
    <numFmt numFmtId="180" formatCode="\(00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i/>
      <sz val="10"/>
      <color indexed="48"/>
      <name val="ＭＳ Ｐ明朝"/>
      <family val="1"/>
      <charset val="128"/>
    </font>
    <font>
      <b/>
      <i/>
      <sz val="10"/>
      <color indexed="48"/>
      <name val="Times New Roman"/>
      <family val="1"/>
    </font>
    <font>
      <i/>
      <sz val="11"/>
      <name val="Times New Roman"/>
      <family val="1"/>
    </font>
    <font>
      <sz val="12"/>
      <color indexed="22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ＭＳ Ｐ明朝"/>
      <family val="1"/>
      <charset val="128"/>
    </font>
    <font>
      <b/>
      <sz val="12"/>
      <color indexed="10"/>
      <name val="Times New Roman"/>
      <family val="1"/>
    </font>
    <font>
      <i/>
      <u/>
      <sz val="11"/>
      <name val="Times New Roman"/>
      <family val="1"/>
    </font>
    <font>
      <i/>
      <sz val="11"/>
      <name val="ＭＳ Ｐ明朝"/>
      <family val="1"/>
      <charset val="128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0" applyFont="1">
      <alignment vertical="center"/>
    </xf>
    <xf numFmtId="0" fontId="5" fillId="0" borderId="0" xfId="2" applyFont="1"/>
    <xf numFmtId="0" fontId="6" fillId="0" borderId="0" xfId="2" applyFont="1" applyFill="1"/>
    <xf numFmtId="0" fontId="5" fillId="0" borderId="0" xfId="2" applyFont="1" applyAlignment="1">
      <alignment horizontal="right"/>
    </xf>
    <xf numFmtId="0" fontId="7" fillId="0" borderId="0" xfId="2" applyFont="1"/>
    <xf numFmtId="0" fontId="5" fillId="0" borderId="0" xfId="2" applyFont="1" applyFill="1"/>
    <xf numFmtId="0" fontId="5" fillId="0" borderId="0" xfId="0" applyFont="1" applyAlignment="1"/>
    <xf numFmtId="0" fontId="8" fillId="0" borderId="0" xfId="2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9" fontId="5" fillId="0" borderId="14" xfId="1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176" fontId="5" fillId="0" borderId="9" xfId="1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textRotation="90" shrinkToFit="1"/>
    </xf>
    <xf numFmtId="0" fontId="9" fillId="0" borderId="5" xfId="0" applyFont="1" applyFill="1" applyBorder="1" applyAlignment="1">
      <alignment horizontal="center" vertical="center" textRotation="90" shrinkToFit="1"/>
    </xf>
    <xf numFmtId="176" fontId="5" fillId="0" borderId="1" xfId="1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20" xfId="0" applyFont="1" applyFill="1" applyBorder="1" applyAlignment="1">
      <alignment horizontal="center" vertical="center" textRotation="90" shrinkToFit="1"/>
    </xf>
    <xf numFmtId="179" fontId="5" fillId="0" borderId="21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179" fontId="6" fillId="0" borderId="21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textRotation="90" shrinkToFit="1"/>
    </xf>
    <xf numFmtId="0" fontId="9" fillId="0" borderId="23" xfId="0" applyFont="1" applyFill="1" applyBorder="1" applyAlignment="1">
      <alignment horizontal="center" vertical="center" textRotation="90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textRotation="90" shrinkToFit="1"/>
    </xf>
    <xf numFmtId="0" fontId="9" fillId="3" borderId="18" xfId="0" applyFont="1" applyFill="1" applyBorder="1" applyAlignment="1">
      <alignment vertical="center" textRotation="90" shrinkToFit="1"/>
    </xf>
    <xf numFmtId="176" fontId="5" fillId="3" borderId="9" xfId="1" applyNumberFormat="1" applyFont="1" applyFill="1" applyBorder="1">
      <alignment vertical="center"/>
    </xf>
    <xf numFmtId="176" fontId="5" fillId="3" borderId="10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center" vertical="center" textRotation="90" shrinkToFit="1"/>
    </xf>
    <xf numFmtId="0" fontId="9" fillId="3" borderId="11" xfId="0" applyFont="1" applyFill="1" applyBorder="1" applyAlignment="1">
      <alignment vertical="center" textRotation="90" shrinkToFit="1"/>
    </xf>
    <xf numFmtId="177" fontId="5" fillId="3" borderId="9" xfId="1" applyNumberFormat="1" applyFont="1" applyFill="1" applyBorder="1" applyAlignment="1">
      <alignment horizontal="right" vertical="center"/>
    </xf>
    <xf numFmtId="177" fontId="5" fillId="3" borderId="0" xfId="1" applyNumberFormat="1" applyFont="1" applyFill="1" applyBorder="1" applyAlignment="1">
      <alignment horizontal="right" vertical="center"/>
    </xf>
    <xf numFmtId="177" fontId="14" fillId="3" borderId="0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178" fontId="5" fillId="3" borderId="9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9" xfId="1" applyNumberFormat="1" applyFont="1" applyFill="1" applyBorder="1">
      <alignment vertical="center"/>
    </xf>
    <xf numFmtId="179" fontId="5" fillId="3" borderId="1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90"/>
    </xf>
    <xf numFmtId="176" fontId="5" fillId="0" borderId="2" xfId="1" applyNumberFormat="1" applyFont="1" applyFill="1" applyBorder="1">
      <alignment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179" fontId="5" fillId="0" borderId="24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179" fontId="6" fillId="0" borderId="24" xfId="1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/>
    </xf>
    <xf numFmtId="179" fontId="5" fillId="0" borderId="21" xfId="1" applyNumberFormat="1" applyFont="1" applyFill="1" applyBorder="1">
      <alignment vertical="center"/>
    </xf>
    <xf numFmtId="179" fontId="5" fillId="0" borderId="22" xfId="1" applyNumberFormat="1" applyFont="1" applyFill="1" applyBorder="1">
      <alignment vertical="center"/>
    </xf>
    <xf numFmtId="179" fontId="5" fillId="0" borderId="9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 textRotation="90" shrinkToFit="1"/>
    </xf>
    <xf numFmtId="0" fontId="9" fillId="3" borderId="5" xfId="0" applyFont="1" applyFill="1" applyBorder="1" applyAlignment="1">
      <alignment vertical="center" textRotation="90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right" vertical="center" shrinkToFit="1"/>
    </xf>
    <xf numFmtId="176" fontId="5" fillId="4" borderId="1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vertical="center" textRotation="90" wrapText="1"/>
    </xf>
    <xf numFmtId="0" fontId="18" fillId="0" borderId="5" xfId="0" applyFont="1" applyFill="1" applyBorder="1" applyAlignment="1">
      <alignment vertical="center" textRotation="90" wrapText="1"/>
    </xf>
    <xf numFmtId="0" fontId="18" fillId="0" borderId="8" xfId="0" applyFont="1" applyFill="1" applyBorder="1" applyAlignment="1">
      <alignment horizontal="center" vertical="center" textRotation="90" shrinkToFi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vertical="center" textRotation="90" wrapText="1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vertical="center"/>
    </xf>
    <xf numFmtId="176" fontId="5" fillId="5" borderId="9" xfId="1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shrinkToFit="1"/>
    </xf>
    <xf numFmtId="176" fontId="5" fillId="5" borderId="9" xfId="0" applyNumberFormat="1" applyFont="1" applyFill="1" applyBorder="1" applyAlignment="1">
      <alignment horizontal="right" vertical="center" shrinkToFit="1"/>
    </xf>
    <xf numFmtId="176" fontId="5" fillId="5" borderId="11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7" fontId="14" fillId="5" borderId="0" xfId="1" applyNumberFormat="1" applyFont="1" applyFill="1" applyBorder="1" applyAlignment="1">
      <alignment horizontal="right" vertical="center"/>
    </xf>
    <xf numFmtId="177" fontId="5" fillId="5" borderId="8" xfId="1" applyNumberFormat="1" applyFont="1" applyFill="1" applyBorder="1" applyAlignment="1">
      <alignment horizontal="right" vertical="center"/>
    </xf>
    <xf numFmtId="177" fontId="5" fillId="5" borderId="10" xfId="1" applyNumberFormat="1" applyFont="1" applyFill="1" applyBorder="1" applyAlignment="1">
      <alignment horizontal="right" vertical="center"/>
    </xf>
    <xf numFmtId="178" fontId="5" fillId="5" borderId="9" xfId="1" applyNumberFormat="1" applyFont="1" applyFill="1" applyBorder="1" applyAlignment="1">
      <alignment horizontal="right" vertical="center"/>
    </xf>
    <xf numFmtId="178" fontId="5" fillId="5" borderId="11" xfId="1" applyNumberFormat="1" applyFont="1" applyFill="1" applyBorder="1" applyAlignment="1">
      <alignment horizontal="right" vertical="center"/>
    </xf>
    <xf numFmtId="179" fontId="5" fillId="5" borderId="9" xfId="1" applyNumberFormat="1" applyFont="1" applyFill="1" applyBorder="1">
      <alignment vertical="center"/>
    </xf>
    <xf numFmtId="179" fontId="5" fillId="5" borderId="10" xfId="1" applyNumberFormat="1" applyFont="1" applyFill="1" applyBorder="1">
      <alignment vertical="center"/>
    </xf>
    <xf numFmtId="179" fontId="5" fillId="4" borderId="24" xfId="1" applyNumberFormat="1" applyFont="1" applyFill="1" applyBorder="1">
      <alignment vertical="center"/>
    </xf>
    <xf numFmtId="176" fontId="5" fillId="4" borderId="9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80" fontId="5" fillId="0" borderId="9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textRotation="90"/>
    </xf>
    <xf numFmtId="179" fontId="5" fillId="4" borderId="21" xfId="1" applyNumberFormat="1" applyFont="1" applyFill="1" applyBorder="1">
      <alignment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vertical="center" textRotation="90"/>
    </xf>
    <xf numFmtId="176" fontId="5" fillId="5" borderId="7" xfId="0" applyNumberFormat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right" vertical="center" shrinkToFit="1"/>
    </xf>
    <xf numFmtId="176" fontId="5" fillId="5" borderId="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vertical="center" textRotation="90"/>
    </xf>
    <xf numFmtId="0" fontId="18" fillId="0" borderId="19" xfId="0" applyFont="1" applyFill="1" applyBorder="1" applyAlignment="1">
      <alignment horizontal="center" vertical="center" textRotation="90" shrinkToFit="1"/>
    </xf>
    <xf numFmtId="179" fontId="5" fillId="0" borderId="15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0" borderId="0" xfId="2" applyFont="1" applyBorder="1" applyAlignment="1">
      <alignment horizontal="left"/>
    </xf>
    <xf numFmtId="41" fontId="6" fillId="0" borderId="1" xfId="0" applyNumberFormat="1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76" fontId="5" fillId="6" borderId="1" xfId="1" applyNumberFormat="1" applyFont="1" applyFill="1" applyBorder="1">
      <alignment vertical="center"/>
    </xf>
    <xf numFmtId="176" fontId="5" fillId="6" borderId="7" xfId="0" applyNumberFormat="1" applyFont="1" applyFill="1" applyBorder="1" applyAlignment="1">
      <alignment horizontal="right" vertical="center" shrinkToFit="1"/>
    </xf>
    <xf numFmtId="176" fontId="5" fillId="6" borderId="1" xfId="0" applyNumberFormat="1" applyFont="1" applyFill="1" applyBorder="1" applyAlignment="1">
      <alignment horizontal="right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77" fontId="5" fillId="6" borderId="9" xfId="1" applyNumberFormat="1" applyFont="1" applyFill="1" applyBorder="1" applyAlignment="1">
      <alignment horizontal="right" vertical="center"/>
    </xf>
    <xf numFmtId="177" fontId="5" fillId="6" borderId="0" xfId="1" applyNumberFormat="1" applyFont="1" applyFill="1" applyBorder="1" applyAlignment="1">
      <alignment horizontal="right" vertical="center"/>
    </xf>
    <xf numFmtId="177" fontId="14" fillId="6" borderId="0" xfId="1" applyNumberFormat="1" applyFont="1" applyFill="1" applyBorder="1" applyAlignment="1">
      <alignment horizontal="right" vertical="center"/>
    </xf>
    <xf numFmtId="177" fontId="5" fillId="6" borderId="8" xfId="1" applyNumberFormat="1" applyFont="1" applyFill="1" applyBorder="1" applyAlignment="1">
      <alignment horizontal="right" vertical="center"/>
    </xf>
    <xf numFmtId="177" fontId="5" fillId="6" borderId="10" xfId="1" applyNumberFormat="1" applyFont="1" applyFill="1" applyBorder="1" applyAlignment="1">
      <alignment horizontal="right" vertical="center"/>
    </xf>
    <xf numFmtId="178" fontId="5" fillId="6" borderId="9" xfId="1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center"/>
    </xf>
    <xf numFmtId="179" fontId="5" fillId="6" borderId="9" xfId="1" applyNumberFormat="1" applyFont="1" applyFill="1" applyBorder="1" applyAlignment="1">
      <alignment horizontal="right" vertical="center"/>
    </xf>
    <xf numFmtId="179" fontId="5" fillId="6" borderId="10" xfId="1" applyNumberFormat="1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 shrinkToFit="1"/>
    </xf>
    <xf numFmtId="0" fontId="5" fillId="6" borderId="21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76" fontId="5" fillId="7" borderId="9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right" vertical="center" shrinkToFit="1"/>
    </xf>
    <xf numFmtId="176" fontId="5" fillId="7" borderId="9" xfId="0" applyNumberFormat="1" applyFont="1" applyFill="1" applyBorder="1" applyAlignment="1">
      <alignment horizontal="right" vertical="center" shrinkToFit="1"/>
    </xf>
    <xf numFmtId="176" fontId="5" fillId="7" borderId="11" xfId="0" applyNumberFormat="1" applyFont="1" applyFill="1" applyBorder="1" applyAlignment="1">
      <alignment horizontal="right" vertical="center" shrinkToFi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77" fontId="5" fillId="7" borderId="9" xfId="1" applyNumberFormat="1" applyFont="1" applyFill="1" applyBorder="1" applyAlignment="1">
      <alignment horizontal="right" vertical="center"/>
    </xf>
    <xf numFmtId="177" fontId="5" fillId="7" borderId="0" xfId="1" applyNumberFormat="1" applyFont="1" applyFill="1" applyBorder="1" applyAlignment="1">
      <alignment horizontal="right" vertical="center"/>
    </xf>
    <xf numFmtId="177" fontId="14" fillId="7" borderId="0" xfId="1" applyNumberFormat="1" applyFont="1" applyFill="1" applyBorder="1" applyAlignment="1">
      <alignment horizontal="right" vertical="center"/>
    </xf>
    <xf numFmtId="177" fontId="5" fillId="7" borderId="8" xfId="1" applyNumberFormat="1" applyFont="1" applyFill="1" applyBorder="1" applyAlignment="1">
      <alignment horizontal="right" vertical="center"/>
    </xf>
    <xf numFmtId="177" fontId="5" fillId="7" borderId="10" xfId="1" applyNumberFormat="1" applyFont="1" applyFill="1" applyBorder="1" applyAlignment="1">
      <alignment horizontal="right" vertical="center"/>
    </xf>
    <xf numFmtId="178" fontId="5" fillId="7" borderId="9" xfId="1" applyNumberFormat="1" applyFont="1" applyFill="1" applyBorder="1" applyAlignment="1">
      <alignment horizontal="right" vertical="center"/>
    </xf>
    <xf numFmtId="178" fontId="5" fillId="7" borderId="11" xfId="1" applyNumberFormat="1" applyFont="1" applyFill="1" applyBorder="1" applyAlignment="1">
      <alignment horizontal="right" vertical="center"/>
    </xf>
    <xf numFmtId="179" fontId="5" fillId="7" borderId="9" xfId="1" applyNumberFormat="1" applyFont="1" applyFill="1" applyBorder="1" applyAlignment="1">
      <alignment horizontal="right" vertical="center"/>
    </xf>
    <xf numFmtId="179" fontId="5" fillId="7" borderId="10" xfId="1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AK89"/>
  <sheetViews>
    <sheetView showGridLines="0" showZeros="0" tabSelected="1" view="pageBreakPreview" zoomScale="80" zoomScaleNormal="90" zoomScaleSheetLayoutView="80" workbookViewId="0">
      <pane xSplit="3" ySplit="6" topLeftCell="D7" activePane="bottomRight" state="frozen"/>
      <selection sqref="A1:Z1"/>
      <selection pane="topRight" sqref="A1:Z1"/>
      <selection pane="bottomLeft" sqref="A1:Z1"/>
      <selection pane="bottomRight" sqref="A1:Q1"/>
    </sheetView>
  </sheetViews>
  <sheetFormatPr defaultRowHeight="15" x14ac:dyDescent="0.15"/>
  <cols>
    <col min="1" max="2" width="4" style="2" customWidth="1"/>
    <col min="3" max="3" width="6" style="2" customWidth="1"/>
    <col min="4" max="4" width="10.125" style="2" customWidth="1"/>
    <col min="5" max="13" width="10.375" style="2" customWidth="1"/>
    <col min="14" max="14" width="10.375" style="155" customWidth="1"/>
    <col min="15" max="15" width="10.375" style="2" customWidth="1"/>
    <col min="16" max="17" width="10.875" style="2" customWidth="1"/>
    <col min="18" max="18" width="1.625" style="2" hidden="1" customWidth="1"/>
    <col min="19" max="19" width="10.875" style="2" hidden="1" customWidth="1"/>
    <col min="20" max="20" width="11.125" style="2" hidden="1" customWidth="1"/>
    <col min="21" max="21" width="0.375" style="2" hidden="1" customWidth="1"/>
    <col min="22" max="22" width="16.125" style="2" customWidth="1"/>
    <col min="23" max="24" width="9" style="2"/>
    <col min="25" max="25" width="2.375" style="2" customWidth="1"/>
    <col min="26" max="26" width="10.875" style="156" hidden="1" customWidth="1"/>
    <col min="27" max="16384" width="9" style="2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Z1" s="4"/>
      <c r="AH1" s="5"/>
      <c r="AI1" s="5"/>
      <c r="AJ1" s="5"/>
      <c r="AK1" s="5"/>
    </row>
    <row r="2" spans="1:37" s="3" customFormat="1" ht="9" customHeight="1" thickBot="1" x14ac:dyDescent="0.35">
      <c r="B2" s="6"/>
      <c r="C2" s="7"/>
      <c r="M2" s="8"/>
      <c r="R2" s="2"/>
      <c r="Z2" s="9" t="s">
        <v>1</v>
      </c>
      <c r="AH2" s="5"/>
      <c r="AI2" s="5"/>
      <c r="AJ2" s="5"/>
      <c r="AK2" s="5"/>
    </row>
    <row r="3" spans="1:37" ht="32.25" customHeight="1" thickTop="1" x14ac:dyDescent="0.25">
      <c r="A3" s="10"/>
      <c r="B3" s="10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Q3" s="13" t="s">
        <v>15</v>
      </c>
      <c r="S3" s="14" t="s">
        <v>16</v>
      </c>
      <c r="T3" s="15" t="s">
        <v>17</v>
      </c>
      <c r="U3" s="15" t="s">
        <v>18</v>
      </c>
      <c r="V3" s="16" t="s">
        <v>19</v>
      </c>
      <c r="Z3" s="17" t="s">
        <v>20</v>
      </c>
    </row>
    <row r="4" spans="1:37" s="26" customFormat="1" ht="15" customHeight="1" x14ac:dyDescent="0.15">
      <c r="A4" s="18" t="s">
        <v>21</v>
      </c>
      <c r="B4" s="19"/>
      <c r="C4" s="19"/>
      <c r="D4" s="20">
        <f>D7+D34</f>
        <v>39492</v>
      </c>
      <c r="E4" s="20">
        <f>E7+E34</f>
        <v>40435</v>
      </c>
      <c r="F4" s="20">
        <f t="shared" ref="F4:O5" si="0">F7+F34</f>
        <v>47159</v>
      </c>
      <c r="G4" s="20">
        <f t="shared" si="0"/>
        <v>43790</v>
      </c>
      <c r="H4" s="20">
        <f t="shared" si="0"/>
        <v>42476</v>
      </c>
      <c r="I4" s="20">
        <f t="shared" si="0"/>
        <v>42733</v>
      </c>
      <c r="J4" s="20">
        <f t="shared" si="0"/>
        <v>42786</v>
      </c>
      <c r="K4" s="21">
        <f t="shared" si="0"/>
        <v>37186</v>
      </c>
      <c r="L4" s="22">
        <f t="shared" si="0"/>
        <v>43849</v>
      </c>
      <c r="M4" s="23">
        <f t="shared" si="0"/>
        <v>43176</v>
      </c>
      <c r="N4" s="24">
        <f t="shared" si="0"/>
        <v>43210</v>
      </c>
      <c r="O4" s="21">
        <f t="shared" si="0"/>
        <v>47016</v>
      </c>
      <c r="P4" s="25">
        <f>P7+P34</f>
        <v>513308</v>
      </c>
      <c r="Q4" s="25">
        <f>Q7+Q34</f>
        <v>513308</v>
      </c>
      <c r="S4" s="27">
        <f t="shared" ref="S4:U5" si="1">S7+S34</f>
        <v>379906</v>
      </c>
      <c r="T4" s="28">
        <f t="shared" si="1"/>
        <v>257223</v>
      </c>
      <c r="U4" s="28">
        <f t="shared" si="1"/>
        <v>79927</v>
      </c>
      <c r="V4" s="29" t="s">
        <v>22</v>
      </c>
      <c r="Z4" s="30" t="e">
        <f>Z7+Z34</f>
        <v>#REF!</v>
      </c>
    </row>
    <row r="5" spans="1:37" ht="15" customHeight="1" x14ac:dyDescent="0.15">
      <c r="A5" s="31"/>
      <c r="B5" s="32"/>
      <c r="C5" s="32"/>
      <c r="D5" s="33">
        <f>D8+D35</f>
        <v>42239</v>
      </c>
      <c r="E5" s="33">
        <f>E8+E35</f>
        <v>46097</v>
      </c>
      <c r="F5" s="34">
        <f t="shared" si="0"/>
        <v>49594</v>
      </c>
      <c r="G5" s="33">
        <f t="shared" si="0"/>
        <v>46196</v>
      </c>
      <c r="H5" s="34">
        <f>H8+H35</f>
        <v>44449</v>
      </c>
      <c r="I5" s="33">
        <f t="shared" si="0"/>
        <v>49017</v>
      </c>
      <c r="J5" s="34">
        <f t="shared" si="0"/>
        <v>47494</v>
      </c>
      <c r="K5" s="33">
        <f t="shared" si="0"/>
        <v>43517</v>
      </c>
      <c r="L5" s="34">
        <f t="shared" si="0"/>
        <v>41587</v>
      </c>
      <c r="M5" s="33">
        <f t="shared" si="0"/>
        <v>49147</v>
      </c>
      <c r="N5" s="35">
        <f t="shared" si="0"/>
        <v>45013</v>
      </c>
      <c r="O5" s="36">
        <f t="shared" si="0"/>
        <v>46698</v>
      </c>
      <c r="P5" s="37">
        <f>P8+P35</f>
        <v>551048</v>
      </c>
      <c r="Q5" s="37">
        <f>Q8+Q35</f>
        <v>551048</v>
      </c>
      <c r="S5" s="38">
        <f t="shared" si="1"/>
        <v>277592</v>
      </c>
      <c r="T5" s="39">
        <f t="shared" si="1"/>
        <v>273456</v>
      </c>
      <c r="U5" s="39">
        <f t="shared" si="1"/>
        <v>88336</v>
      </c>
      <c r="V5" s="40" t="s">
        <v>23</v>
      </c>
      <c r="Z5" s="41" t="e">
        <f>Z8+Z35</f>
        <v>#REF!</v>
      </c>
    </row>
    <row r="6" spans="1:37" ht="15" customHeight="1" thickBot="1" x14ac:dyDescent="0.2">
      <c r="A6" s="42"/>
      <c r="B6" s="43"/>
      <c r="C6" s="43"/>
      <c r="D6" s="44">
        <f>D4/D5</f>
        <v>0.93496531641374081</v>
      </c>
      <c r="E6" s="44">
        <f>E4/E5</f>
        <v>0.87717205024188127</v>
      </c>
      <c r="F6" s="44">
        <f t="shared" ref="F6:O6" si="2">F4/F5</f>
        <v>0.95090131870790817</v>
      </c>
      <c r="G6" s="44">
        <f t="shared" si="2"/>
        <v>0.94791756862065979</v>
      </c>
      <c r="H6" s="44">
        <f t="shared" si="2"/>
        <v>0.95561204976489911</v>
      </c>
      <c r="I6" s="44">
        <f t="shared" si="2"/>
        <v>0.87179957973764199</v>
      </c>
      <c r="J6" s="44">
        <f t="shared" si="2"/>
        <v>0.90087168905545967</v>
      </c>
      <c r="K6" s="44">
        <f t="shared" si="2"/>
        <v>0.85451662568651332</v>
      </c>
      <c r="L6" s="44">
        <f t="shared" si="2"/>
        <v>1.0543919974992184</v>
      </c>
      <c r="M6" s="44">
        <f t="shared" si="2"/>
        <v>0.87850733513744483</v>
      </c>
      <c r="N6" s="44">
        <f t="shared" si="2"/>
        <v>0.9599449048052785</v>
      </c>
      <c r="O6" s="44">
        <f t="shared" si="2"/>
        <v>1.0068097134780933</v>
      </c>
      <c r="P6" s="45">
        <f>P4/P5</f>
        <v>0.93151231834613324</v>
      </c>
      <c r="Q6" s="45">
        <f>Q4/Q5</f>
        <v>0.93151231834613324</v>
      </c>
      <c r="R6" s="46"/>
      <c r="S6" s="44">
        <f>S4/S5</f>
        <v>1.3685769042335514</v>
      </c>
      <c r="T6" s="44">
        <f>T4/T5</f>
        <v>0.940637616289275</v>
      </c>
      <c r="U6" s="44">
        <f>U4/U5</f>
        <v>0.90480664734649519</v>
      </c>
      <c r="V6" s="40" t="s">
        <v>24</v>
      </c>
      <c r="Z6" s="47"/>
    </row>
    <row r="7" spans="1:37" s="26" customFormat="1" ht="15" customHeight="1" thickTop="1" x14ac:dyDescent="0.15">
      <c r="A7" s="48" t="s">
        <v>25</v>
      </c>
      <c r="B7" s="49"/>
      <c r="C7" s="50"/>
      <c r="D7" s="51">
        <f>D16+D25</f>
        <v>31400</v>
      </c>
      <c r="E7" s="51">
        <f>E16+E25</f>
        <v>31587</v>
      </c>
      <c r="F7" s="51">
        <f t="shared" ref="F7:O8" si="3">F16+F25</f>
        <v>37538</v>
      </c>
      <c r="G7" s="51">
        <f t="shared" si="3"/>
        <v>34357</v>
      </c>
      <c r="H7" s="51">
        <f t="shared" si="3"/>
        <v>33211</v>
      </c>
      <c r="I7" s="51">
        <f t="shared" si="3"/>
        <v>34523</v>
      </c>
      <c r="J7" s="51">
        <f t="shared" si="3"/>
        <v>34537</v>
      </c>
      <c r="K7" s="51">
        <f t="shared" si="3"/>
        <v>29636</v>
      </c>
      <c r="L7" s="51">
        <f t="shared" si="3"/>
        <v>36070</v>
      </c>
      <c r="M7" s="51">
        <f t="shared" si="3"/>
        <v>35613</v>
      </c>
      <c r="N7" s="51">
        <f t="shared" si="3"/>
        <v>35578</v>
      </c>
      <c r="O7" s="51">
        <f>O16+O25</f>
        <v>36448</v>
      </c>
      <c r="P7" s="52">
        <f>P10+P13</f>
        <v>410498</v>
      </c>
      <c r="Q7" s="52">
        <f>Q10+Q13</f>
        <v>410498</v>
      </c>
      <c r="S7" s="53">
        <f>S10+S13</f>
        <v>302859</v>
      </c>
      <c r="T7" s="54">
        <f>T16+T25</f>
        <v>207882</v>
      </c>
      <c r="U7" s="54">
        <f>U16+U25</f>
        <v>62987</v>
      </c>
      <c r="Z7" s="55" t="e">
        <f>Z10+Z13</f>
        <v>#REF!</v>
      </c>
    </row>
    <row r="8" spans="1:37" ht="15" customHeight="1" x14ac:dyDescent="0.15">
      <c r="A8" s="56"/>
      <c r="B8" s="57"/>
      <c r="C8" s="58"/>
      <c r="D8" s="33">
        <f>D17+D26</f>
        <v>34721</v>
      </c>
      <c r="E8" s="33">
        <f>E17+E26</f>
        <v>36993</v>
      </c>
      <c r="F8" s="34">
        <f t="shared" si="3"/>
        <v>40498</v>
      </c>
      <c r="G8" s="33">
        <f t="shared" si="3"/>
        <v>37291</v>
      </c>
      <c r="H8" s="34">
        <f t="shared" si="3"/>
        <v>35585</v>
      </c>
      <c r="I8" s="33">
        <f t="shared" si="3"/>
        <v>38415</v>
      </c>
      <c r="J8" s="34">
        <f t="shared" si="3"/>
        <v>37701</v>
      </c>
      <c r="K8" s="33">
        <f t="shared" si="3"/>
        <v>33904</v>
      </c>
      <c r="L8" s="34">
        <f t="shared" si="3"/>
        <v>33066</v>
      </c>
      <c r="M8" s="33">
        <f t="shared" si="3"/>
        <v>37960</v>
      </c>
      <c r="N8" s="35">
        <f t="shared" si="3"/>
        <v>36060</v>
      </c>
      <c r="O8" s="36">
        <f t="shared" si="3"/>
        <v>36549</v>
      </c>
      <c r="P8" s="37">
        <f>P11+P14</f>
        <v>438743</v>
      </c>
      <c r="Q8" s="37">
        <f>Q11+Q14</f>
        <v>438743</v>
      </c>
      <c r="S8" s="38">
        <f>S11+S14</f>
        <v>223503</v>
      </c>
      <c r="T8" s="39">
        <f>T17+T26</f>
        <v>215240</v>
      </c>
      <c r="U8" s="39">
        <f>U17+U26</f>
        <v>71714</v>
      </c>
      <c r="Z8" s="41" t="e">
        <f>Z11+Z14</f>
        <v>#REF!</v>
      </c>
    </row>
    <row r="9" spans="1:37" ht="15" customHeight="1" x14ac:dyDescent="0.15">
      <c r="A9" s="56"/>
      <c r="B9" s="57"/>
      <c r="C9" s="58"/>
      <c r="D9" s="59">
        <f>D7/D8</f>
        <v>0.90435183318452805</v>
      </c>
      <c r="E9" s="59">
        <f>E7/E8</f>
        <v>0.85386424458681376</v>
      </c>
      <c r="F9" s="59">
        <f t="shared" ref="F9:O9" si="4">F7/F8</f>
        <v>0.92690997086275861</v>
      </c>
      <c r="G9" s="59">
        <f t="shared" si="4"/>
        <v>0.92132149848488909</v>
      </c>
      <c r="H9" s="59">
        <f t="shared" si="4"/>
        <v>0.9332864971195729</v>
      </c>
      <c r="I9" s="59">
        <f t="shared" si="4"/>
        <v>0.89868540934530783</v>
      </c>
      <c r="J9" s="59">
        <f t="shared" si="4"/>
        <v>0.91607649664465129</v>
      </c>
      <c r="K9" s="59">
        <f t="shared" si="4"/>
        <v>0.87411514865502593</v>
      </c>
      <c r="L9" s="59">
        <f t="shared" si="4"/>
        <v>1.0908486058186657</v>
      </c>
      <c r="M9" s="59">
        <f t="shared" si="4"/>
        <v>0.93817175974710221</v>
      </c>
      <c r="N9" s="59">
        <f t="shared" si="4"/>
        <v>0.98663338879645035</v>
      </c>
      <c r="O9" s="59">
        <f t="shared" si="4"/>
        <v>0.99723658650031466</v>
      </c>
      <c r="P9" s="60">
        <f>P7/P8</f>
        <v>0.93562290452497243</v>
      </c>
      <c r="Q9" s="60">
        <f>Q7/Q8</f>
        <v>0.93562290452497243</v>
      </c>
      <c r="S9" s="59">
        <f>S7/S8</f>
        <v>1.3550556368370894</v>
      </c>
      <c r="T9" s="59">
        <f>T7/T8</f>
        <v>0.96581490429288241</v>
      </c>
      <c r="U9" s="59">
        <f>U7/U8</f>
        <v>0.87830828011266981</v>
      </c>
      <c r="Z9" s="61"/>
    </row>
    <row r="10" spans="1:37" s="26" customFormat="1" ht="15" customHeight="1" x14ac:dyDescent="0.15">
      <c r="A10" s="56"/>
      <c r="B10" s="62" t="s">
        <v>26</v>
      </c>
      <c r="C10" s="63"/>
      <c r="D10" s="64">
        <f>D19+D28</f>
        <v>27173</v>
      </c>
      <c r="E10" s="64">
        <f>E19+E28</f>
        <v>27662</v>
      </c>
      <c r="F10" s="64">
        <f t="shared" ref="F10:O11" si="5">F19+F28</f>
        <v>31626</v>
      </c>
      <c r="G10" s="64">
        <f t="shared" si="5"/>
        <v>28792</v>
      </c>
      <c r="H10" s="64">
        <f t="shared" si="5"/>
        <v>28628</v>
      </c>
      <c r="I10" s="64">
        <f t="shared" si="5"/>
        <v>30038</v>
      </c>
      <c r="J10" s="64">
        <f t="shared" si="5"/>
        <v>29750</v>
      </c>
      <c r="K10" s="64">
        <f t="shared" si="5"/>
        <v>25632</v>
      </c>
      <c r="L10" s="64">
        <f t="shared" si="5"/>
        <v>30788</v>
      </c>
      <c r="M10" s="64">
        <f t="shared" si="5"/>
        <v>30462</v>
      </c>
      <c r="N10" s="64">
        <f t="shared" si="5"/>
        <v>30884</v>
      </c>
      <c r="O10" s="64">
        <f t="shared" si="5"/>
        <v>29735</v>
      </c>
      <c r="P10" s="25">
        <f>P19+P28</f>
        <v>351170</v>
      </c>
      <c r="Q10" s="25">
        <f>Q19+Q28</f>
        <v>351170</v>
      </c>
      <c r="S10" s="27">
        <f t="shared" ref="S10:U11" si="6">S19+S28</f>
        <v>260089</v>
      </c>
      <c r="T10" s="28">
        <f t="shared" si="6"/>
        <v>177251</v>
      </c>
      <c r="U10" s="28">
        <f t="shared" si="6"/>
        <v>54835</v>
      </c>
      <c r="Z10" s="30" t="e">
        <f>Z19+Z28</f>
        <v>#REF!</v>
      </c>
    </row>
    <row r="11" spans="1:37" ht="15" customHeight="1" x14ac:dyDescent="0.15">
      <c r="A11" s="56"/>
      <c r="B11" s="65"/>
      <c r="C11" s="66"/>
      <c r="D11" s="33">
        <f>D20+D29</f>
        <v>30294</v>
      </c>
      <c r="E11" s="33">
        <f>E20+E29</f>
        <v>32783</v>
      </c>
      <c r="F11" s="34">
        <f t="shared" si="5"/>
        <v>35869</v>
      </c>
      <c r="G11" s="33">
        <f t="shared" si="5"/>
        <v>31725</v>
      </c>
      <c r="H11" s="34">
        <f t="shared" si="5"/>
        <v>32170</v>
      </c>
      <c r="I11" s="33">
        <f t="shared" si="5"/>
        <v>33862</v>
      </c>
      <c r="J11" s="34">
        <f t="shared" si="5"/>
        <v>33512</v>
      </c>
      <c r="K11" s="33">
        <f t="shared" si="5"/>
        <v>29770</v>
      </c>
      <c r="L11" s="34">
        <f t="shared" si="5"/>
        <v>29199</v>
      </c>
      <c r="M11" s="33">
        <f t="shared" si="5"/>
        <v>33407</v>
      </c>
      <c r="N11" s="35">
        <f t="shared" si="5"/>
        <v>30728</v>
      </c>
      <c r="O11" s="36">
        <f t="shared" si="5"/>
        <v>31547</v>
      </c>
      <c r="P11" s="37">
        <f>P20+P29</f>
        <v>384866</v>
      </c>
      <c r="Q11" s="37">
        <f>Q20+Q29</f>
        <v>384866</v>
      </c>
      <c r="S11" s="38">
        <f t="shared" si="6"/>
        <v>196703</v>
      </c>
      <c r="T11" s="39">
        <f t="shared" si="6"/>
        <v>188163</v>
      </c>
      <c r="U11" s="39">
        <f t="shared" si="6"/>
        <v>63077</v>
      </c>
      <c r="Z11" s="41" t="e">
        <f>Z20+Z29</f>
        <v>#REF!</v>
      </c>
    </row>
    <row r="12" spans="1:37" ht="15" customHeight="1" x14ac:dyDescent="0.15">
      <c r="A12" s="56"/>
      <c r="B12" s="67"/>
      <c r="C12" s="68"/>
      <c r="D12" s="69">
        <f>D10/D11</f>
        <v>0.89697629893708331</v>
      </c>
      <c r="E12" s="69">
        <f>E10/E11</f>
        <v>0.84379098923222406</v>
      </c>
      <c r="F12" s="69">
        <f t="shared" ref="F12:O12" si="7">F10/F11</f>
        <v>0.88170843904206975</v>
      </c>
      <c r="G12" s="69">
        <f t="shared" si="7"/>
        <v>0.90754925137903864</v>
      </c>
      <c r="H12" s="69">
        <f t="shared" si="7"/>
        <v>0.88989741995648119</v>
      </c>
      <c r="I12" s="69">
        <f t="shared" si="7"/>
        <v>0.88707105309786782</v>
      </c>
      <c r="J12" s="69">
        <f t="shared" si="7"/>
        <v>0.88774170446407252</v>
      </c>
      <c r="K12" s="69">
        <f t="shared" si="7"/>
        <v>0.8610010077258986</v>
      </c>
      <c r="L12" s="69">
        <f t="shared" si="7"/>
        <v>1.0544196719065722</v>
      </c>
      <c r="M12" s="69">
        <f t="shared" si="7"/>
        <v>0.91184482294129976</v>
      </c>
      <c r="N12" s="69">
        <f t="shared" si="7"/>
        <v>1.0050768029159074</v>
      </c>
      <c r="O12" s="69">
        <f t="shared" si="7"/>
        <v>0.94256189178051797</v>
      </c>
      <c r="P12" s="70">
        <f>P10/P11</f>
        <v>0.91244744924207388</v>
      </c>
      <c r="Q12" s="70">
        <f>Q10/Q11</f>
        <v>0.91244744924207388</v>
      </c>
      <c r="S12" s="69">
        <f>S10/S11</f>
        <v>1.3222421620412501</v>
      </c>
      <c r="T12" s="69">
        <f>T10/T11</f>
        <v>0.9420077273427826</v>
      </c>
      <c r="U12" s="69">
        <f>U10/U11</f>
        <v>0.86933430568987113</v>
      </c>
      <c r="Z12" s="71"/>
    </row>
    <row r="13" spans="1:37" s="26" customFormat="1" ht="15" customHeight="1" x14ac:dyDescent="0.15">
      <c r="A13" s="56"/>
      <c r="B13" s="65" t="s">
        <v>27</v>
      </c>
      <c r="C13" s="66"/>
      <c r="D13" s="51">
        <f>D22+D31</f>
        <v>4227</v>
      </c>
      <c r="E13" s="51">
        <f>E22+E31</f>
        <v>3925</v>
      </c>
      <c r="F13" s="51">
        <f t="shared" ref="F13:O14" si="8">F22+F31</f>
        <v>5912</v>
      </c>
      <c r="G13" s="51">
        <f t="shared" si="8"/>
        <v>5565</v>
      </c>
      <c r="H13" s="51">
        <f t="shared" si="8"/>
        <v>4583</v>
      </c>
      <c r="I13" s="51">
        <f t="shared" si="8"/>
        <v>4485</v>
      </c>
      <c r="J13" s="51">
        <f t="shared" si="8"/>
        <v>4787</v>
      </c>
      <c r="K13" s="51">
        <f t="shared" si="8"/>
        <v>4004</v>
      </c>
      <c r="L13" s="51">
        <f t="shared" si="8"/>
        <v>5282</v>
      </c>
      <c r="M13" s="51">
        <f t="shared" si="8"/>
        <v>5151</v>
      </c>
      <c r="N13" s="51">
        <f t="shared" si="8"/>
        <v>4694</v>
      </c>
      <c r="O13" s="51">
        <f t="shared" si="8"/>
        <v>6713</v>
      </c>
      <c r="P13" s="52">
        <f>P22+P31</f>
        <v>59328</v>
      </c>
      <c r="Q13" s="52">
        <f>Q22+Q31</f>
        <v>59328</v>
      </c>
      <c r="S13" s="53">
        <f t="shared" ref="S13:U14" si="9">S22+S31</f>
        <v>42770</v>
      </c>
      <c r="T13" s="54">
        <f t="shared" si="9"/>
        <v>30631</v>
      </c>
      <c r="U13" s="54">
        <f t="shared" si="9"/>
        <v>8152</v>
      </c>
      <c r="Z13" s="55" t="e">
        <f>Z22+Z31</f>
        <v>#REF!</v>
      </c>
    </row>
    <row r="14" spans="1:37" ht="15" customHeight="1" x14ac:dyDescent="0.15">
      <c r="A14" s="56"/>
      <c r="B14" s="65"/>
      <c r="C14" s="66"/>
      <c r="D14" s="33">
        <f>D23+D32</f>
        <v>4427</v>
      </c>
      <c r="E14" s="33">
        <f>E23+E32</f>
        <v>4210</v>
      </c>
      <c r="F14" s="34">
        <f t="shared" si="8"/>
        <v>4629</v>
      </c>
      <c r="G14" s="33">
        <f t="shared" si="8"/>
        <v>5566</v>
      </c>
      <c r="H14" s="34">
        <f t="shared" si="8"/>
        <v>3415</v>
      </c>
      <c r="I14" s="33">
        <f t="shared" si="8"/>
        <v>4553</v>
      </c>
      <c r="J14" s="34">
        <f t="shared" si="8"/>
        <v>4189</v>
      </c>
      <c r="K14" s="33">
        <f t="shared" si="8"/>
        <v>4134</v>
      </c>
      <c r="L14" s="34">
        <f t="shared" si="8"/>
        <v>3867</v>
      </c>
      <c r="M14" s="33">
        <f t="shared" si="8"/>
        <v>4553</v>
      </c>
      <c r="N14" s="35">
        <f t="shared" si="8"/>
        <v>5332</v>
      </c>
      <c r="O14" s="36">
        <f t="shared" si="8"/>
        <v>5002</v>
      </c>
      <c r="P14" s="37">
        <f>P23+P32</f>
        <v>53877</v>
      </c>
      <c r="Q14" s="37">
        <f>Q23+Q32</f>
        <v>53877</v>
      </c>
      <c r="S14" s="38">
        <f t="shared" si="9"/>
        <v>26800</v>
      </c>
      <c r="T14" s="39">
        <f t="shared" si="9"/>
        <v>27077</v>
      </c>
      <c r="U14" s="39">
        <f t="shared" si="9"/>
        <v>8637</v>
      </c>
      <c r="Z14" s="41" t="e">
        <f>Z23+Z32</f>
        <v>#REF!</v>
      </c>
    </row>
    <row r="15" spans="1:37" ht="15" customHeight="1" thickBot="1" x14ac:dyDescent="0.2">
      <c r="A15" s="56"/>
      <c r="B15" s="72"/>
      <c r="C15" s="73"/>
      <c r="D15" s="74">
        <f>D13/D14</f>
        <v>0.9548226790151344</v>
      </c>
      <c r="E15" s="74">
        <f>E13/E14</f>
        <v>0.93230403800475059</v>
      </c>
      <c r="F15" s="74">
        <f t="shared" ref="F15:O15" si="10">F13/F14</f>
        <v>1.2771656945344567</v>
      </c>
      <c r="G15" s="74">
        <f t="shared" si="10"/>
        <v>0.99982033776500179</v>
      </c>
      <c r="H15" s="74">
        <f t="shared" si="10"/>
        <v>1.3420204978038068</v>
      </c>
      <c r="I15" s="74">
        <f t="shared" si="10"/>
        <v>0.98506479244454204</v>
      </c>
      <c r="J15" s="74">
        <f t="shared" si="10"/>
        <v>1.1427548340892815</v>
      </c>
      <c r="K15" s="74">
        <f t="shared" si="10"/>
        <v>0.96855345911949686</v>
      </c>
      <c r="L15" s="74">
        <f t="shared" si="10"/>
        <v>1.3659167313162659</v>
      </c>
      <c r="M15" s="74">
        <f t="shared" si="10"/>
        <v>1.131341972325939</v>
      </c>
      <c r="N15" s="74">
        <f t="shared" si="10"/>
        <v>0.88034508627156793</v>
      </c>
      <c r="O15" s="74">
        <f t="shared" si="10"/>
        <v>1.3420631747301079</v>
      </c>
      <c r="P15" s="75">
        <f>P13/P14</f>
        <v>1.1011748983796426</v>
      </c>
      <c r="Q15" s="75">
        <f>Q13/Q14</f>
        <v>1.1011748983796426</v>
      </c>
      <c r="S15" s="74">
        <f>S13/S14</f>
        <v>1.5958955223880598</v>
      </c>
      <c r="T15" s="74">
        <f>T13/T14</f>
        <v>1.1312553089337813</v>
      </c>
      <c r="U15" s="74">
        <f>U13/U14</f>
        <v>0.94384624290841723</v>
      </c>
      <c r="Z15" s="47"/>
    </row>
    <row r="16" spans="1:37" s="26" customFormat="1" ht="14.25" customHeight="1" thickTop="1" x14ac:dyDescent="0.15">
      <c r="A16" s="56"/>
      <c r="B16" s="76" t="s">
        <v>28</v>
      </c>
      <c r="C16" s="77"/>
      <c r="D16" s="78">
        <f>D19+D22</f>
        <v>13789</v>
      </c>
      <c r="E16" s="78">
        <f>E19+E22</f>
        <v>17524</v>
      </c>
      <c r="F16" s="78">
        <f t="shared" ref="F16:O17" si="11">F19+F22</f>
        <v>18629</v>
      </c>
      <c r="G16" s="78">
        <f t="shared" si="11"/>
        <v>17749</v>
      </c>
      <c r="H16" s="78">
        <f t="shared" si="11"/>
        <v>15669</v>
      </c>
      <c r="I16" s="78">
        <f t="shared" si="11"/>
        <v>16807</v>
      </c>
      <c r="J16" s="78">
        <f t="shared" si="11"/>
        <v>17636</v>
      </c>
      <c r="K16" s="78">
        <f t="shared" si="11"/>
        <v>14663</v>
      </c>
      <c r="L16" s="78">
        <f t="shared" si="11"/>
        <v>17194</v>
      </c>
      <c r="M16" s="78">
        <f t="shared" si="11"/>
        <v>18291</v>
      </c>
      <c r="N16" s="78">
        <f t="shared" si="11"/>
        <v>17478</v>
      </c>
      <c r="O16" s="78">
        <f>O19+O22</f>
        <v>18858</v>
      </c>
      <c r="P16" s="79">
        <f>P19+P22</f>
        <v>204287</v>
      </c>
      <c r="Q16" s="79">
        <f>Q19+Q22</f>
        <v>204287</v>
      </c>
      <c r="S16" s="80">
        <f t="shared" ref="S16:U17" si="12">S19+S22</f>
        <v>149660</v>
      </c>
      <c r="T16" s="81">
        <f t="shared" si="12"/>
        <v>104120</v>
      </c>
      <c r="U16" s="81">
        <f t="shared" si="12"/>
        <v>31313</v>
      </c>
      <c r="Z16" s="55" t="e">
        <f>Z19+Z22</f>
        <v>#REF!</v>
      </c>
    </row>
    <row r="17" spans="1:26" ht="15" customHeight="1" x14ac:dyDescent="0.15">
      <c r="A17" s="56"/>
      <c r="B17" s="82"/>
      <c r="C17" s="83"/>
      <c r="D17" s="84">
        <f>D20+D23</f>
        <v>17204</v>
      </c>
      <c r="E17" s="84">
        <f>E20+E23</f>
        <v>19817</v>
      </c>
      <c r="F17" s="85">
        <f t="shared" si="11"/>
        <v>21124</v>
      </c>
      <c r="G17" s="84">
        <f t="shared" si="11"/>
        <v>19388</v>
      </c>
      <c r="H17" s="85">
        <f t="shared" si="11"/>
        <v>17416</v>
      </c>
      <c r="I17" s="84">
        <f t="shared" si="11"/>
        <v>19821</v>
      </c>
      <c r="J17" s="85">
        <f t="shared" si="11"/>
        <v>19126</v>
      </c>
      <c r="K17" s="84">
        <f t="shared" si="11"/>
        <v>16618</v>
      </c>
      <c r="L17" s="85">
        <f t="shared" si="11"/>
        <v>17608</v>
      </c>
      <c r="M17" s="84">
        <f t="shared" si="11"/>
        <v>19366</v>
      </c>
      <c r="N17" s="86">
        <f t="shared" si="11"/>
        <v>17785</v>
      </c>
      <c r="O17" s="87">
        <f t="shared" si="11"/>
        <v>18917</v>
      </c>
      <c r="P17" s="88">
        <f>P20+P23</f>
        <v>224190</v>
      </c>
      <c r="Q17" s="88">
        <f>Q20+Q23</f>
        <v>224190</v>
      </c>
      <c r="S17" s="89">
        <f t="shared" si="12"/>
        <v>114770</v>
      </c>
      <c r="T17" s="90">
        <f t="shared" si="12"/>
        <v>109420</v>
      </c>
      <c r="U17" s="90">
        <f t="shared" si="12"/>
        <v>37021</v>
      </c>
      <c r="Z17" s="41" t="e">
        <f>Z20+Z23</f>
        <v>#REF!</v>
      </c>
    </row>
    <row r="18" spans="1:26" ht="15" customHeight="1" x14ac:dyDescent="0.15">
      <c r="A18" s="56"/>
      <c r="B18" s="82"/>
      <c r="C18" s="83"/>
      <c r="D18" s="91">
        <f>D16/D17</f>
        <v>0.80149965124389677</v>
      </c>
      <c r="E18" s="91">
        <f>E16/E17</f>
        <v>0.88429126507544031</v>
      </c>
      <c r="F18" s="91">
        <f t="shared" ref="F18:O18" si="13">F16/F17</f>
        <v>0.8818879000189358</v>
      </c>
      <c r="G18" s="91">
        <f t="shared" si="13"/>
        <v>0.91546317309676084</v>
      </c>
      <c r="H18" s="91">
        <f t="shared" si="13"/>
        <v>0.89968994028479554</v>
      </c>
      <c r="I18" s="91">
        <f t="shared" si="13"/>
        <v>0.84793905453811613</v>
      </c>
      <c r="J18" s="91">
        <f t="shared" si="13"/>
        <v>0.92209557670187181</v>
      </c>
      <c r="K18" s="91">
        <f t="shared" si="13"/>
        <v>0.88235648092429897</v>
      </c>
      <c r="L18" s="91">
        <f t="shared" si="13"/>
        <v>0.97648796001817351</v>
      </c>
      <c r="M18" s="91">
        <f t="shared" si="13"/>
        <v>0.9444903439016834</v>
      </c>
      <c r="N18" s="91">
        <f t="shared" si="13"/>
        <v>0.98273826258082653</v>
      </c>
      <c r="O18" s="91">
        <f t="shared" si="13"/>
        <v>0.9968811122270973</v>
      </c>
      <c r="P18" s="92">
        <f>P16/P17</f>
        <v>0.9112226236674249</v>
      </c>
      <c r="Q18" s="92">
        <f>Q16/Q17</f>
        <v>0.9112226236674249</v>
      </c>
      <c r="S18" s="91">
        <f>S16/S17</f>
        <v>1.3039993029537336</v>
      </c>
      <c r="T18" s="91">
        <f>T16/T17</f>
        <v>0.95156278559678309</v>
      </c>
      <c r="U18" s="91">
        <f>U16/U17</f>
        <v>0.84581723886442828</v>
      </c>
      <c r="Z18" s="93"/>
    </row>
    <row r="19" spans="1:26" s="26" customFormat="1" x14ac:dyDescent="0.15">
      <c r="A19" s="56"/>
      <c r="B19" s="82"/>
      <c r="C19" s="94" t="s">
        <v>29</v>
      </c>
      <c r="D19" s="64">
        <v>10858</v>
      </c>
      <c r="E19" s="64">
        <v>14366</v>
      </c>
      <c r="F19" s="64">
        <v>14673</v>
      </c>
      <c r="G19" s="64">
        <v>13452</v>
      </c>
      <c r="H19" s="64">
        <v>11994</v>
      </c>
      <c r="I19" s="64">
        <v>13161</v>
      </c>
      <c r="J19" s="64">
        <v>14242</v>
      </c>
      <c r="K19" s="64">
        <v>11526</v>
      </c>
      <c r="L19" s="64">
        <v>14069</v>
      </c>
      <c r="M19" s="64">
        <v>14880</v>
      </c>
      <c r="N19" s="64">
        <v>14387</v>
      </c>
      <c r="O19" s="95">
        <v>14301</v>
      </c>
      <c r="P19" s="25">
        <f>SUM(D19:O19)</f>
        <v>161909</v>
      </c>
      <c r="Q19" s="25">
        <f>SUM(D19:O19)</f>
        <v>161909</v>
      </c>
      <c r="S19" s="27">
        <f>SUM(D19:L19)</f>
        <v>118341</v>
      </c>
      <c r="T19" s="28">
        <f>SUM(J19:O19)</f>
        <v>83405</v>
      </c>
      <c r="U19" s="28">
        <f>SUM(D19:E19)</f>
        <v>25224</v>
      </c>
      <c r="Z19" s="30" t="e">
        <f>#REF!+T19</f>
        <v>#REF!</v>
      </c>
    </row>
    <row r="20" spans="1:26" x14ac:dyDescent="0.15">
      <c r="A20" s="56"/>
      <c r="B20" s="82"/>
      <c r="C20" s="96"/>
      <c r="D20" s="33">
        <v>13273</v>
      </c>
      <c r="E20" s="33">
        <v>16515</v>
      </c>
      <c r="F20" s="33">
        <v>17930</v>
      </c>
      <c r="G20" s="33">
        <v>15480</v>
      </c>
      <c r="H20" s="33">
        <v>14446</v>
      </c>
      <c r="I20" s="33">
        <v>16116</v>
      </c>
      <c r="J20" s="33">
        <v>15264</v>
      </c>
      <c r="K20" s="33">
        <v>13105</v>
      </c>
      <c r="L20" s="33">
        <v>14191</v>
      </c>
      <c r="M20" s="33">
        <v>15418</v>
      </c>
      <c r="N20" s="33">
        <v>13936</v>
      </c>
      <c r="O20" s="33">
        <v>15519</v>
      </c>
      <c r="P20" s="37">
        <f>SUMPRODUCT(D20:O20,((D19:O19)&lt;&gt;"")*1)</f>
        <v>181193</v>
      </c>
      <c r="Q20" s="37">
        <f>SUM(D20:O20)</f>
        <v>181193</v>
      </c>
      <c r="S20" s="38">
        <f>SUM(D20:I20)</f>
        <v>93760</v>
      </c>
      <c r="T20" s="38">
        <f>SUM(J20:O20)</f>
        <v>87433</v>
      </c>
      <c r="U20" s="38">
        <f>SUM(D20:E20)</f>
        <v>29788</v>
      </c>
      <c r="Z20" s="41" t="e">
        <f>#REF!+T20</f>
        <v>#REF!</v>
      </c>
    </row>
    <row r="21" spans="1:26" x14ac:dyDescent="0.15">
      <c r="A21" s="56"/>
      <c r="B21" s="82"/>
      <c r="C21" s="97"/>
      <c r="D21" s="98">
        <f>D19/D20</f>
        <v>0.81805168386950955</v>
      </c>
      <c r="E21" s="98">
        <f>E19/E20</f>
        <v>0.86987587042082959</v>
      </c>
      <c r="F21" s="98">
        <f t="shared" ref="F21:O21" si="14">F19/F20</f>
        <v>0.81834913552704969</v>
      </c>
      <c r="G21" s="98">
        <f t="shared" si="14"/>
        <v>0.86899224806201547</v>
      </c>
      <c r="H21" s="98">
        <f t="shared" si="14"/>
        <v>0.83026443306105502</v>
      </c>
      <c r="I21" s="98">
        <f t="shared" si="14"/>
        <v>0.81664184661206252</v>
      </c>
      <c r="J21" s="98">
        <f t="shared" si="14"/>
        <v>0.9330450733752621</v>
      </c>
      <c r="K21" s="98">
        <f t="shared" si="14"/>
        <v>0.879511636779855</v>
      </c>
      <c r="L21" s="98">
        <f t="shared" si="14"/>
        <v>0.99140300190261432</v>
      </c>
      <c r="M21" s="98">
        <f t="shared" si="14"/>
        <v>0.96510572058632771</v>
      </c>
      <c r="N21" s="98">
        <f t="shared" si="14"/>
        <v>1.0323622273249138</v>
      </c>
      <c r="O21" s="98">
        <f t="shared" si="14"/>
        <v>0.92151556156968872</v>
      </c>
      <c r="P21" s="99">
        <f>P19/P20</f>
        <v>0.89357204748527808</v>
      </c>
      <c r="Q21" s="99">
        <f>Q19/Q20</f>
        <v>0.89357204748527808</v>
      </c>
      <c r="S21" s="98">
        <f>S19/S20</f>
        <v>1.2621693686006825</v>
      </c>
      <c r="T21" s="98">
        <f>T19/T20</f>
        <v>0.95393043816407996</v>
      </c>
      <c r="U21" s="98">
        <f>U19/U20</f>
        <v>0.84678393984154698</v>
      </c>
      <c r="V21" s="100"/>
      <c r="Z21" s="101"/>
    </row>
    <row r="22" spans="1:26" s="26" customFormat="1" x14ac:dyDescent="0.15">
      <c r="A22" s="56"/>
      <c r="B22" s="82"/>
      <c r="C22" s="96" t="s">
        <v>30</v>
      </c>
      <c r="D22" s="51">
        <v>2931</v>
      </c>
      <c r="E22" s="51">
        <v>3158</v>
      </c>
      <c r="F22" s="51">
        <v>3956</v>
      </c>
      <c r="G22" s="53">
        <v>4297</v>
      </c>
      <c r="H22" s="53">
        <v>3675</v>
      </c>
      <c r="I22" s="53">
        <v>3646</v>
      </c>
      <c r="J22" s="53">
        <v>3394</v>
      </c>
      <c r="K22" s="53">
        <v>3137</v>
      </c>
      <c r="L22" s="53">
        <v>3125</v>
      </c>
      <c r="M22" s="53">
        <v>3411</v>
      </c>
      <c r="N22" s="53">
        <v>3091</v>
      </c>
      <c r="O22" s="102">
        <v>4557</v>
      </c>
      <c r="P22" s="52">
        <f>SUM(D22:O22)</f>
        <v>42378</v>
      </c>
      <c r="Q22" s="52">
        <f>SUM(D22:O22)</f>
        <v>42378</v>
      </c>
      <c r="S22" s="53">
        <f>SUM(D22:L22)</f>
        <v>31319</v>
      </c>
      <c r="T22" s="54">
        <f>SUM(J22:O22)</f>
        <v>20715</v>
      </c>
      <c r="U22" s="54">
        <f>SUM(D22:E22)</f>
        <v>6089</v>
      </c>
      <c r="Z22" s="55" t="e">
        <f>#REF!+T22</f>
        <v>#REF!</v>
      </c>
    </row>
    <row r="23" spans="1:26" x14ac:dyDescent="0.15">
      <c r="A23" s="56"/>
      <c r="B23" s="82"/>
      <c r="C23" s="96"/>
      <c r="D23" s="33">
        <v>3931</v>
      </c>
      <c r="E23" s="33">
        <v>3302</v>
      </c>
      <c r="F23" s="33">
        <v>3194</v>
      </c>
      <c r="G23" s="33">
        <v>3908</v>
      </c>
      <c r="H23" s="33">
        <v>2970</v>
      </c>
      <c r="I23" s="33">
        <v>3705</v>
      </c>
      <c r="J23" s="33">
        <v>3862</v>
      </c>
      <c r="K23" s="33">
        <v>3513</v>
      </c>
      <c r="L23" s="33">
        <v>3417</v>
      </c>
      <c r="M23" s="33">
        <v>3948</v>
      </c>
      <c r="N23" s="33">
        <v>3849</v>
      </c>
      <c r="O23" s="33">
        <v>3398</v>
      </c>
      <c r="P23" s="37">
        <f>SUMPRODUCT(D23:O23,((D22:O22)&lt;&gt;"")*1)</f>
        <v>42997</v>
      </c>
      <c r="Q23" s="37">
        <f>SUM(D23:O23)</f>
        <v>42997</v>
      </c>
      <c r="S23" s="38">
        <f>SUM(D23:I23)</f>
        <v>21010</v>
      </c>
      <c r="T23" s="39">
        <f>SUM(J23:O23)</f>
        <v>21987</v>
      </c>
      <c r="U23" s="39">
        <f>SUM(D23:E23)</f>
        <v>7233</v>
      </c>
      <c r="Z23" s="41" t="e">
        <f>#REF!+T23</f>
        <v>#REF!</v>
      </c>
    </row>
    <row r="24" spans="1:26" x14ac:dyDescent="0.15">
      <c r="A24" s="56"/>
      <c r="B24" s="103"/>
      <c r="C24" s="104"/>
      <c r="D24" s="105">
        <f>D22/D23</f>
        <v>0.74561180361231238</v>
      </c>
      <c r="E24" s="105">
        <f>E22/E23</f>
        <v>0.95639006662628712</v>
      </c>
      <c r="F24" s="105">
        <f t="shared" ref="F24:O24" si="15">F22/F23</f>
        <v>1.2385723231058234</v>
      </c>
      <c r="G24" s="105">
        <f t="shared" si="15"/>
        <v>1.0995394063459569</v>
      </c>
      <c r="H24" s="105">
        <f t="shared" si="15"/>
        <v>1.2373737373737375</v>
      </c>
      <c r="I24" s="105">
        <f t="shared" si="15"/>
        <v>0.98407557354925779</v>
      </c>
      <c r="J24" s="105">
        <f t="shared" si="15"/>
        <v>0.87881926462972548</v>
      </c>
      <c r="K24" s="105">
        <f t="shared" si="15"/>
        <v>0.89296897238827211</v>
      </c>
      <c r="L24" s="105">
        <f t="shared" si="15"/>
        <v>0.91454492244659058</v>
      </c>
      <c r="M24" s="105">
        <f t="shared" si="15"/>
        <v>0.86398176291793316</v>
      </c>
      <c r="N24" s="105">
        <f t="shared" si="15"/>
        <v>0.80306573135879444</v>
      </c>
      <c r="O24" s="105">
        <f t="shared" si="15"/>
        <v>1.3410829899941141</v>
      </c>
      <c r="P24" s="106">
        <f>P22/P23</f>
        <v>0.9856036467660535</v>
      </c>
      <c r="Q24" s="106">
        <f>Q22/Q23</f>
        <v>0.9856036467660535</v>
      </c>
      <c r="S24" s="107">
        <f>S22/S23</f>
        <v>1.4906711089957163</v>
      </c>
      <c r="T24" s="105">
        <f>T22/T23</f>
        <v>0.94214763269204527</v>
      </c>
      <c r="U24" s="105">
        <f>U22/U23</f>
        <v>0.84183602931010648</v>
      </c>
      <c r="Z24" s="93"/>
    </row>
    <row r="25" spans="1:26" s="26" customFormat="1" ht="15" customHeight="1" x14ac:dyDescent="0.15">
      <c r="A25" s="56"/>
      <c r="B25" s="108" t="s">
        <v>31</v>
      </c>
      <c r="C25" s="109"/>
      <c r="D25" s="78">
        <f>D28+D31</f>
        <v>17611</v>
      </c>
      <c r="E25" s="78">
        <f>E28+E31</f>
        <v>14063</v>
      </c>
      <c r="F25" s="78">
        <f t="shared" ref="F25:O26" si="16">F28+F31</f>
        <v>18909</v>
      </c>
      <c r="G25" s="78">
        <f t="shared" si="16"/>
        <v>16608</v>
      </c>
      <c r="H25" s="78">
        <f t="shared" si="16"/>
        <v>17542</v>
      </c>
      <c r="I25" s="78">
        <f t="shared" si="16"/>
        <v>17716</v>
      </c>
      <c r="J25" s="78">
        <f t="shared" si="16"/>
        <v>16901</v>
      </c>
      <c r="K25" s="78">
        <f t="shared" si="16"/>
        <v>14973</v>
      </c>
      <c r="L25" s="78">
        <f t="shared" si="16"/>
        <v>18876</v>
      </c>
      <c r="M25" s="78">
        <f t="shared" si="16"/>
        <v>17322</v>
      </c>
      <c r="N25" s="78">
        <f t="shared" si="16"/>
        <v>18100</v>
      </c>
      <c r="O25" s="78">
        <f t="shared" si="16"/>
        <v>17590</v>
      </c>
      <c r="P25" s="110">
        <f>P28+P31</f>
        <v>206211</v>
      </c>
      <c r="Q25" s="110">
        <f>Q28+Q31</f>
        <v>206211</v>
      </c>
      <c r="S25" s="111">
        <f t="shared" ref="S25:U26" si="17">S28+S31</f>
        <v>153199</v>
      </c>
      <c r="T25" s="112">
        <f t="shared" si="17"/>
        <v>103762</v>
      </c>
      <c r="U25" s="112">
        <f t="shared" si="17"/>
        <v>31674</v>
      </c>
      <c r="Z25" s="30" t="e">
        <f>Z28+Z31</f>
        <v>#REF!</v>
      </c>
    </row>
    <row r="26" spans="1:26" ht="15" customHeight="1" x14ac:dyDescent="0.15">
      <c r="A26" s="56"/>
      <c r="B26" s="82"/>
      <c r="C26" s="83"/>
      <c r="D26" s="84">
        <f>D29+D32</f>
        <v>17517</v>
      </c>
      <c r="E26" s="84">
        <f>E29+E32</f>
        <v>17176</v>
      </c>
      <c r="F26" s="85">
        <f t="shared" si="16"/>
        <v>19374</v>
      </c>
      <c r="G26" s="84">
        <f t="shared" si="16"/>
        <v>17903</v>
      </c>
      <c r="H26" s="85">
        <f t="shared" si="16"/>
        <v>18169</v>
      </c>
      <c r="I26" s="84">
        <f t="shared" si="16"/>
        <v>18594</v>
      </c>
      <c r="J26" s="85">
        <f t="shared" si="16"/>
        <v>18575</v>
      </c>
      <c r="K26" s="84">
        <f t="shared" si="16"/>
        <v>17286</v>
      </c>
      <c r="L26" s="85">
        <f t="shared" si="16"/>
        <v>15458</v>
      </c>
      <c r="M26" s="84">
        <f t="shared" si="16"/>
        <v>18594</v>
      </c>
      <c r="N26" s="86">
        <f t="shared" si="16"/>
        <v>18275</v>
      </c>
      <c r="O26" s="87">
        <f t="shared" si="16"/>
        <v>17632</v>
      </c>
      <c r="P26" s="88">
        <f>P29+P32</f>
        <v>214553</v>
      </c>
      <c r="Q26" s="88">
        <f>Q29+Q32</f>
        <v>214553</v>
      </c>
      <c r="S26" s="89">
        <f t="shared" si="17"/>
        <v>108733</v>
      </c>
      <c r="T26" s="90">
        <f t="shared" si="17"/>
        <v>105820</v>
      </c>
      <c r="U26" s="90">
        <f t="shared" si="17"/>
        <v>34693</v>
      </c>
      <c r="Z26" s="41" t="e">
        <f>Z29+Z32</f>
        <v>#REF!</v>
      </c>
    </row>
    <row r="27" spans="1:26" ht="15" customHeight="1" x14ac:dyDescent="0.15">
      <c r="A27" s="56"/>
      <c r="B27" s="82"/>
      <c r="C27" s="83"/>
      <c r="D27" s="91">
        <f>D25/D26</f>
        <v>1.0053662156762002</v>
      </c>
      <c r="E27" s="91">
        <f>E25/E26</f>
        <v>0.8187587331159758</v>
      </c>
      <c r="F27" s="91">
        <f t="shared" ref="F27:O27" si="18">F25/F26</f>
        <v>0.97599876122638585</v>
      </c>
      <c r="G27" s="91">
        <f t="shared" si="18"/>
        <v>0.92766575434284759</v>
      </c>
      <c r="H27" s="91">
        <f t="shared" si="18"/>
        <v>0.96549067092300067</v>
      </c>
      <c r="I27" s="91">
        <f t="shared" si="18"/>
        <v>0.95278046681725292</v>
      </c>
      <c r="J27" s="91">
        <f t="shared" si="18"/>
        <v>0.90987886944818308</v>
      </c>
      <c r="K27" s="91">
        <f t="shared" si="18"/>
        <v>0.86619229434224232</v>
      </c>
      <c r="L27" s="91">
        <f t="shared" si="18"/>
        <v>1.2211152801138569</v>
      </c>
      <c r="M27" s="91">
        <f t="shared" si="18"/>
        <v>0.9315908357534689</v>
      </c>
      <c r="N27" s="91">
        <f t="shared" si="18"/>
        <v>0.99042407660738718</v>
      </c>
      <c r="O27" s="91">
        <f t="shared" si="18"/>
        <v>0.99761796733212338</v>
      </c>
      <c r="P27" s="92">
        <f>P25/P26</f>
        <v>0.96111916402940067</v>
      </c>
      <c r="Q27" s="92">
        <f>Q25/Q26</f>
        <v>0.96111916402940067</v>
      </c>
      <c r="S27" s="91">
        <f>S25/S26</f>
        <v>1.4089466859187183</v>
      </c>
      <c r="T27" s="91">
        <f>T25/T26</f>
        <v>0.98055188055188058</v>
      </c>
      <c r="U27" s="91">
        <f>U25/U26</f>
        <v>0.91297956360072641</v>
      </c>
      <c r="Z27" s="93"/>
    </row>
    <row r="28" spans="1:26" s="26" customFormat="1" ht="15" customHeight="1" x14ac:dyDescent="0.15">
      <c r="A28" s="56"/>
      <c r="B28" s="82"/>
      <c r="C28" s="94" t="s">
        <v>29</v>
      </c>
      <c r="D28" s="64">
        <v>16315</v>
      </c>
      <c r="E28" s="64">
        <v>13296</v>
      </c>
      <c r="F28" s="64">
        <v>16953</v>
      </c>
      <c r="G28" s="113">
        <v>15340</v>
      </c>
      <c r="H28" s="64">
        <v>16634</v>
      </c>
      <c r="I28" s="64">
        <v>16877</v>
      </c>
      <c r="J28" s="64">
        <v>15508</v>
      </c>
      <c r="K28" s="64">
        <v>14106</v>
      </c>
      <c r="L28" s="64">
        <v>16719</v>
      </c>
      <c r="M28" s="64">
        <v>15582</v>
      </c>
      <c r="N28" s="64">
        <v>16497</v>
      </c>
      <c r="O28" s="95">
        <v>15434</v>
      </c>
      <c r="P28" s="25">
        <f>SUM(D28:O28)</f>
        <v>189261</v>
      </c>
      <c r="Q28" s="25">
        <f>SUM(D28:O28)</f>
        <v>189261</v>
      </c>
      <c r="S28" s="27">
        <f>SUM(D28:L28)</f>
        <v>141748</v>
      </c>
      <c r="T28" s="28">
        <f>SUM(J28:O28)</f>
        <v>93846</v>
      </c>
      <c r="U28" s="28">
        <f>SUM(D28:E28)</f>
        <v>29611</v>
      </c>
      <c r="Z28" s="30" t="e">
        <f>#REF!+T28</f>
        <v>#REF!</v>
      </c>
    </row>
    <row r="29" spans="1:26" ht="15" customHeight="1" x14ac:dyDescent="0.15">
      <c r="A29" s="56"/>
      <c r="B29" s="82"/>
      <c r="C29" s="96"/>
      <c r="D29" s="33">
        <v>17021</v>
      </c>
      <c r="E29" s="33">
        <v>16268</v>
      </c>
      <c r="F29" s="33">
        <v>17939</v>
      </c>
      <c r="G29" s="33">
        <v>16245</v>
      </c>
      <c r="H29" s="33">
        <v>17724</v>
      </c>
      <c r="I29" s="33">
        <v>17746</v>
      </c>
      <c r="J29" s="33">
        <v>18248</v>
      </c>
      <c r="K29" s="33">
        <v>16665</v>
      </c>
      <c r="L29" s="33">
        <v>15008</v>
      </c>
      <c r="M29" s="33">
        <v>17989</v>
      </c>
      <c r="N29" s="33">
        <v>16792</v>
      </c>
      <c r="O29" s="33">
        <v>16028</v>
      </c>
      <c r="P29" s="37">
        <f>SUMPRODUCT(D29:O29,((D28:O28)&lt;&gt;"")*1)</f>
        <v>203673</v>
      </c>
      <c r="Q29" s="37">
        <f>SUM(D29:O29)</f>
        <v>203673</v>
      </c>
      <c r="S29" s="38">
        <f>SUM(D29:I29)</f>
        <v>102943</v>
      </c>
      <c r="T29" s="39">
        <f>SUM(J29:O29)</f>
        <v>100730</v>
      </c>
      <c r="U29" s="39">
        <f>SUM(D29:E29)</f>
        <v>33289</v>
      </c>
      <c r="Z29" s="41" t="e">
        <f>#REF!+T29</f>
        <v>#REF!</v>
      </c>
    </row>
    <row r="30" spans="1:26" ht="15" customHeight="1" x14ac:dyDescent="0.15">
      <c r="A30" s="56"/>
      <c r="B30" s="82"/>
      <c r="C30" s="97"/>
      <c r="D30" s="98">
        <f>D28/D29</f>
        <v>0.95852182597967217</v>
      </c>
      <c r="E30" s="98">
        <f>E28/E29</f>
        <v>0.81731005655274158</v>
      </c>
      <c r="F30" s="98">
        <f t="shared" ref="F30:O30" si="19">F28/F29</f>
        <v>0.94503595518144823</v>
      </c>
      <c r="G30" s="98">
        <f t="shared" si="19"/>
        <v>0.94429055093875036</v>
      </c>
      <c r="H30" s="98">
        <f t="shared" si="19"/>
        <v>0.93850146693748593</v>
      </c>
      <c r="I30" s="98">
        <f t="shared" si="19"/>
        <v>0.95103121830271609</v>
      </c>
      <c r="J30" s="98">
        <f t="shared" si="19"/>
        <v>0.84984655852696189</v>
      </c>
      <c r="K30" s="98">
        <f t="shared" si="19"/>
        <v>0.84644464446444645</v>
      </c>
      <c r="L30" s="98">
        <f t="shared" si="19"/>
        <v>1.1140058635394456</v>
      </c>
      <c r="M30" s="98">
        <f t="shared" si="19"/>
        <v>0.86619600867196622</v>
      </c>
      <c r="N30" s="98">
        <f t="shared" si="19"/>
        <v>0.98243211052882329</v>
      </c>
      <c r="O30" s="98">
        <f t="shared" si="19"/>
        <v>0.96293985525330672</v>
      </c>
      <c r="P30" s="99">
        <f>P28/P29</f>
        <v>0.92923951628345436</v>
      </c>
      <c r="Q30" s="99">
        <f>Q28/Q29</f>
        <v>0.92923951628345436</v>
      </c>
      <c r="S30" s="98">
        <f>S28/S29</f>
        <v>1.3769561796333893</v>
      </c>
      <c r="T30" s="98">
        <f>T28/T29</f>
        <v>0.93165889010225356</v>
      </c>
      <c r="U30" s="98">
        <f>U28/U29</f>
        <v>0.88951305235963829</v>
      </c>
      <c r="Z30" s="101"/>
    </row>
    <row r="31" spans="1:26" s="26" customFormat="1" x14ac:dyDescent="0.15">
      <c r="A31" s="56"/>
      <c r="B31" s="82"/>
      <c r="C31" s="96" t="s">
        <v>30</v>
      </c>
      <c r="D31" s="51">
        <v>1296</v>
      </c>
      <c r="E31" s="51">
        <v>767</v>
      </c>
      <c r="F31" s="51">
        <v>1956</v>
      </c>
      <c r="G31" s="51">
        <v>1268</v>
      </c>
      <c r="H31" s="51">
        <v>908</v>
      </c>
      <c r="I31" s="51">
        <v>839</v>
      </c>
      <c r="J31" s="51">
        <v>1393</v>
      </c>
      <c r="K31" s="51">
        <v>867</v>
      </c>
      <c r="L31" s="51">
        <v>2157</v>
      </c>
      <c r="M31" s="51">
        <v>1740</v>
      </c>
      <c r="N31" s="51">
        <v>1603</v>
      </c>
      <c r="O31" s="114">
        <v>2156</v>
      </c>
      <c r="P31" s="52">
        <f>SUM(D31:O31)</f>
        <v>16950</v>
      </c>
      <c r="Q31" s="52">
        <f>SUM(D31:O31)</f>
        <v>16950</v>
      </c>
      <c r="S31" s="53">
        <f>SUM(D31:L31)</f>
        <v>11451</v>
      </c>
      <c r="T31" s="54">
        <f>SUM(J31:O31)</f>
        <v>9916</v>
      </c>
      <c r="U31" s="54">
        <f>SUM(D31:E31)</f>
        <v>2063</v>
      </c>
      <c r="Z31" s="55" t="e">
        <f>#REF!+T31</f>
        <v>#REF!</v>
      </c>
    </row>
    <row r="32" spans="1:26" x14ac:dyDescent="0.15">
      <c r="A32" s="56"/>
      <c r="B32" s="82"/>
      <c r="C32" s="96"/>
      <c r="D32" s="33">
        <v>496</v>
      </c>
      <c r="E32" s="33">
        <v>908</v>
      </c>
      <c r="F32" s="33">
        <v>1435</v>
      </c>
      <c r="G32" s="33">
        <v>1658</v>
      </c>
      <c r="H32" s="33">
        <v>445</v>
      </c>
      <c r="I32" s="33">
        <v>848</v>
      </c>
      <c r="J32" s="33">
        <v>327</v>
      </c>
      <c r="K32" s="33">
        <v>621</v>
      </c>
      <c r="L32" s="33">
        <v>450</v>
      </c>
      <c r="M32" s="33">
        <v>605</v>
      </c>
      <c r="N32" s="33">
        <v>1483</v>
      </c>
      <c r="O32" s="33">
        <v>1604</v>
      </c>
      <c r="P32" s="37">
        <f>SUMPRODUCT(D32:O32,((D31:O31)&lt;&gt;"")*1)</f>
        <v>10880</v>
      </c>
      <c r="Q32" s="37">
        <f>SUM(D32:O32)</f>
        <v>10880</v>
      </c>
      <c r="S32" s="38">
        <f>SUM(D32:I32)</f>
        <v>5790</v>
      </c>
      <c r="T32" s="39">
        <f>SUM(J32:O32)</f>
        <v>5090</v>
      </c>
      <c r="U32" s="39">
        <f>SUM(D32:E32)</f>
        <v>1404</v>
      </c>
      <c r="Z32" s="41" t="e">
        <f>#REF!+T32</f>
        <v>#REF!</v>
      </c>
    </row>
    <row r="33" spans="1:26" x14ac:dyDescent="0.15">
      <c r="A33" s="115"/>
      <c r="B33" s="103"/>
      <c r="C33" s="104"/>
      <c r="D33" s="105">
        <f>D31/D32</f>
        <v>2.6129032258064515</v>
      </c>
      <c r="E33" s="105">
        <f>E31/E32</f>
        <v>0.84471365638766516</v>
      </c>
      <c r="F33" s="105">
        <f t="shared" ref="F33:O33" si="20">F31/F32</f>
        <v>1.3630662020905924</v>
      </c>
      <c r="G33" s="105">
        <f t="shared" si="20"/>
        <v>0.76477683956574183</v>
      </c>
      <c r="H33" s="105">
        <f t="shared" si="20"/>
        <v>2.0404494382022471</v>
      </c>
      <c r="I33" s="105">
        <f t="shared" si="20"/>
        <v>0.98938679245283023</v>
      </c>
      <c r="J33" s="105">
        <f t="shared" si="20"/>
        <v>4.2599388379204894</v>
      </c>
      <c r="K33" s="105">
        <f t="shared" si="20"/>
        <v>1.3961352657004831</v>
      </c>
      <c r="L33" s="105">
        <f t="shared" si="20"/>
        <v>4.793333333333333</v>
      </c>
      <c r="M33" s="105">
        <f t="shared" si="20"/>
        <v>2.8760330578512399</v>
      </c>
      <c r="N33" s="105">
        <f t="shared" si="20"/>
        <v>1.0809170600134861</v>
      </c>
      <c r="O33" s="105">
        <f t="shared" si="20"/>
        <v>1.3441396508728181</v>
      </c>
      <c r="P33" s="106">
        <f>P31/P32</f>
        <v>1.5579044117647058</v>
      </c>
      <c r="Q33" s="106">
        <f>Q31/Q32</f>
        <v>1.5579044117647058</v>
      </c>
      <c r="S33" s="107">
        <f>S31/S32</f>
        <v>1.977720207253886</v>
      </c>
      <c r="T33" s="105">
        <f>T31/T32</f>
        <v>1.9481335952848724</v>
      </c>
      <c r="U33" s="105">
        <f>U31/U32</f>
        <v>1.4693732193732194</v>
      </c>
      <c r="Z33" s="93"/>
    </row>
    <row r="34" spans="1:26" s="26" customFormat="1" ht="13.5" customHeight="1" x14ac:dyDescent="0.15">
      <c r="A34" s="116" t="s">
        <v>32</v>
      </c>
      <c r="B34" s="117"/>
      <c r="C34" s="118"/>
      <c r="D34" s="51">
        <f>D43+D52</f>
        <v>8092</v>
      </c>
      <c r="E34" s="51">
        <f>E43+E52</f>
        <v>8848</v>
      </c>
      <c r="F34" s="51">
        <f t="shared" ref="F34:O35" si="21">F43+F52</f>
        <v>9621</v>
      </c>
      <c r="G34" s="51">
        <f t="shared" si="21"/>
        <v>9433</v>
      </c>
      <c r="H34" s="51">
        <f t="shared" si="21"/>
        <v>9265</v>
      </c>
      <c r="I34" s="51">
        <f t="shared" si="21"/>
        <v>8210</v>
      </c>
      <c r="J34" s="51">
        <f t="shared" si="21"/>
        <v>8249</v>
      </c>
      <c r="K34" s="51">
        <f t="shared" si="21"/>
        <v>7550</v>
      </c>
      <c r="L34" s="51">
        <f t="shared" si="21"/>
        <v>7779</v>
      </c>
      <c r="M34" s="51">
        <f t="shared" si="21"/>
        <v>7563</v>
      </c>
      <c r="N34" s="51">
        <f t="shared" si="21"/>
        <v>7632</v>
      </c>
      <c r="O34" s="51">
        <f>O43+O52</f>
        <v>10568</v>
      </c>
      <c r="P34" s="25">
        <f>P37+P40</f>
        <v>102810</v>
      </c>
      <c r="Q34" s="25">
        <f>Q37+Q40</f>
        <v>102810</v>
      </c>
      <c r="S34" s="27">
        <f>S37+S40</f>
        <v>77047</v>
      </c>
      <c r="T34" s="28">
        <f>T43+T52</f>
        <v>49341</v>
      </c>
      <c r="U34" s="28">
        <f>U43+U52</f>
        <v>16940</v>
      </c>
      <c r="Z34" s="30" t="e">
        <f>Z37+Z40</f>
        <v>#REF!</v>
      </c>
    </row>
    <row r="35" spans="1:26" ht="15" customHeight="1" x14ac:dyDescent="0.15">
      <c r="A35" s="119"/>
      <c r="B35" s="120"/>
      <c r="C35" s="121"/>
      <c r="D35" s="33">
        <f>D44+D53</f>
        <v>7518</v>
      </c>
      <c r="E35" s="33">
        <f>E44+E53</f>
        <v>9104</v>
      </c>
      <c r="F35" s="34">
        <f t="shared" si="21"/>
        <v>9096</v>
      </c>
      <c r="G35" s="33">
        <f t="shared" si="21"/>
        <v>8905</v>
      </c>
      <c r="H35" s="34">
        <f t="shared" si="21"/>
        <v>8864</v>
      </c>
      <c r="I35" s="33">
        <f t="shared" si="21"/>
        <v>10602</v>
      </c>
      <c r="J35" s="34">
        <f t="shared" si="21"/>
        <v>9793</v>
      </c>
      <c r="K35" s="33">
        <f t="shared" si="21"/>
        <v>9613</v>
      </c>
      <c r="L35" s="34">
        <f t="shared" si="21"/>
        <v>8521</v>
      </c>
      <c r="M35" s="33">
        <f t="shared" si="21"/>
        <v>11187</v>
      </c>
      <c r="N35" s="35">
        <f t="shared" si="21"/>
        <v>8953</v>
      </c>
      <c r="O35" s="36">
        <f t="shared" si="21"/>
        <v>10149</v>
      </c>
      <c r="P35" s="37">
        <f>P38+P41</f>
        <v>112305</v>
      </c>
      <c r="Q35" s="37">
        <f>Q38+Q41</f>
        <v>112305</v>
      </c>
      <c r="S35" s="38">
        <f>S38+S41</f>
        <v>54089</v>
      </c>
      <c r="T35" s="39">
        <f>T44+T53</f>
        <v>58216</v>
      </c>
      <c r="U35" s="39">
        <f>U44+U53</f>
        <v>16622</v>
      </c>
      <c r="Z35" s="41" t="e">
        <f>Z38+Z41</f>
        <v>#REF!</v>
      </c>
    </row>
    <row r="36" spans="1:26" ht="15" customHeight="1" x14ac:dyDescent="0.15">
      <c r="A36" s="119"/>
      <c r="B36" s="120"/>
      <c r="C36" s="121"/>
      <c r="D36" s="69">
        <f>D34/D35</f>
        <v>1.0763500931098697</v>
      </c>
      <c r="E36" s="69">
        <f>E34/E35</f>
        <v>0.97188049209138838</v>
      </c>
      <c r="F36" s="69">
        <f t="shared" ref="F36:O36" si="22">F34/F35</f>
        <v>1.057717678100264</v>
      </c>
      <c r="G36" s="69">
        <f t="shared" si="22"/>
        <v>1.0592925322852331</v>
      </c>
      <c r="H36" s="69">
        <f t="shared" si="22"/>
        <v>1.0452391696750902</v>
      </c>
      <c r="I36" s="69">
        <f t="shared" si="22"/>
        <v>0.77438219203923786</v>
      </c>
      <c r="J36" s="69">
        <f t="shared" si="22"/>
        <v>0.84233636270805679</v>
      </c>
      <c r="K36" s="69">
        <f t="shared" si="22"/>
        <v>0.7853947779049204</v>
      </c>
      <c r="L36" s="69">
        <f t="shared" si="22"/>
        <v>0.9129210186597817</v>
      </c>
      <c r="M36" s="69">
        <f t="shared" si="22"/>
        <v>0.67605256100831324</v>
      </c>
      <c r="N36" s="69">
        <f t="shared" si="22"/>
        <v>0.85245169217022232</v>
      </c>
      <c r="O36" s="69">
        <f t="shared" si="22"/>
        <v>1.041284855650803</v>
      </c>
      <c r="P36" s="70">
        <f>P34/P35</f>
        <v>0.91545345265126221</v>
      </c>
      <c r="Q36" s="70">
        <f>Q34/Q35</f>
        <v>0.91545345265126221</v>
      </c>
      <c r="S36" s="69">
        <f>S34/S35</f>
        <v>1.4244485939839893</v>
      </c>
      <c r="T36" s="69">
        <f>T34/T35</f>
        <v>0.84755050158032152</v>
      </c>
      <c r="U36" s="69">
        <f>U34/U35</f>
        <v>1.0191312718084466</v>
      </c>
      <c r="Z36" s="71"/>
    </row>
    <row r="37" spans="1:26" s="26" customFormat="1" ht="13.5" customHeight="1" x14ac:dyDescent="0.15">
      <c r="A37" s="119"/>
      <c r="B37" s="62" t="s">
        <v>33</v>
      </c>
      <c r="C37" s="63"/>
      <c r="D37" s="64">
        <f>D46+D55</f>
        <v>5046</v>
      </c>
      <c r="E37" s="64">
        <f>E46+E55</f>
        <v>5577</v>
      </c>
      <c r="F37" s="64">
        <f t="shared" ref="F37:O38" si="23">F46+F55</f>
        <v>5588</v>
      </c>
      <c r="G37" s="64">
        <f t="shared" si="23"/>
        <v>5735</v>
      </c>
      <c r="H37" s="64">
        <f t="shared" si="23"/>
        <v>5451</v>
      </c>
      <c r="I37" s="64">
        <f t="shared" si="23"/>
        <v>4339</v>
      </c>
      <c r="J37" s="64">
        <f t="shared" si="23"/>
        <v>4911</v>
      </c>
      <c r="K37" s="64">
        <f t="shared" si="23"/>
        <v>4266</v>
      </c>
      <c r="L37" s="64">
        <f t="shared" si="23"/>
        <v>4711</v>
      </c>
      <c r="M37" s="64">
        <f t="shared" si="23"/>
        <v>4261</v>
      </c>
      <c r="N37" s="64">
        <f t="shared" si="23"/>
        <v>4400</v>
      </c>
      <c r="O37" s="64">
        <f>O46+O55</f>
        <v>5315</v>
      </c>
      <c r="P37" s="25">
        <f>P46+P55</f>
        <v>59600</v>
      </c>
      <c r="Q37" s="25">
        <f>Q46+Q55</f>
        <v>59600</v>
      </c>
      <c r="S37" s="27">
        <f t="shared" ref="S37:U38" si="24">S46+S55</f>
        <v>45624</v>
      </c>
      <c r="T37" s="28">
        <f t="shared" si="24"/>
        <v>27864</v>
      </c>
      <c r="U37" s="28">
        <f t="shared" si="24"/>
        <v>10623</v>
      </c>
      <c r="Z37" s="30" t="e">
        <f>Z46+Z55</f>
        <v>#REF!</v>
      </c>
    </row>
    <row r="38" spans="1:26" ht="13.5" customHeight="1" x14ac:dyDescent="0.15">
      <c r="A38" s="119"/>
      <c r="B38" s="65"/>
      <c r="C38" s="66"/>
      <c r="D38" s="33">
        <f>D47+D56</f>
        <v>4280</v>
      </c>
      <c r="E38" s="33">
        <f>E47+E56</f>
        <v>3832</v>
      </c>
      <c r="F38" s="34">
        <f t="shared" si="23"/>
        <v>4790</v>
      </c>
      <c r="G38" s="33">
        <f t="shared" si="23"/>
        <v>4071</v>
      </c>
      <c r="H38" s="34">
        <f t="shared" si="23"/>
        <v>4488</v>
      </c>
      <c r="I38" s="33">
        <f t="shared" si="23"/>
        <v>5199</v>
      </c>
      <c r="J38" s="34">
        <f t="shared" si="23"/>
        <v>4965</v>
      </c>
      <c r="K38" s="33">
        <f t="shared" si="23"/>
        <v>5734</v>
      </c>
      <c r="L38" s="34">
        <f t="shared" si="23"/>
        <v>4165</v>
      </c>
      <c r="M38" s="33">
        <f t="shared" si="23"/>
        <v>5898</v>
      </c>
      <c r="N38" s="35">
        <f t="shared" si="23"/>
        <v>5154</v>
      </c>
      <c r="O38" s="36">
        <f t="shared" si="23"/>
        <v>5803</v>
      </c>
      <c r="P38" s="37">
        <f>P47+P56</f>
        <v>58379</v>
      </c>
      <c r="Q38" s="37">
        <f>Q47+Q56</f>
        <v>58379</v>
      </c>
      <c r="S38" s="38">
        <f t="shared" si="24"/>
        <v>26660</v>
      </c>
      <c r="T38" s="39">
        <f t="shared" si="24"/>
        <v>31719</v>
      </c>
      <c r="U38" s="39">
        <f t="shared" si="24"/>
        <v>8112</v>
      </c>
      <c r="Z38" s="41" t="e">
        <f>Z47+Z56</f>
        <v>#REF!</v>
      </c>
    </row>
    <row r="39" spans="1:26" ht="13.5" customHeight="1" x14ac:dyDescent="0.15">
      <c r="A39" s="119"/>
      <c r="B39" s="67"/>
      <c r="C39" s="68"/>
      <c r="D39" s="69">
        <f>D37/D38</f>
        <v>1.1789719626168225</v>
      </c>
      <c r="E39" s="69">
        <f>E37/E38</f>
        <v>1.4553757828810021</v>
      </c>
      <c r="F39" s="69">
        <f t="shared" ref="F39:O39" si="25">F37/F38</f>
        <v>1.1665970772442589</v>
      </c>
      <c r="G39" s="69">
        <f t="shared" si="25"/>
        <v>1.4087447801522968</v>
      </c>
      <c r="H39" s="69">
        <f t="shared" si="25"/>
        <v>1.214572192513369</v>
      </c>
      <c r="I39" s="69">
        <f t="shared" si="25"/>
        <v>0.83458357376418546</v>
      </c>
      <c r="J39" s="69">
        <f t="shared" si="25"/>
        <v>0.98912386706948641</v>
      </c>
      <c r="K39" s="69">
        <f t="shared" si="25"/>
        <v>0.74398325776072549</v>
      </c>
      <c r="L39" s="69">
        <f t="shared" si="25"/>
        <v>1.1310924369747899</v>
      </c>
      <c r="M39" s="69">
        <f t="shared" si="25"/>
        <v>0.72244828755510337</v>
      </c>
      <c r="N39" s="69">
        <f t="shared" si="25"/>
        <v>0.85370585952658129</v>
      </c>
      <c r="O39" s="69">
        <f t="shared" si="25"/>
        <v>0.91590556608650697</v>
      </c>
      <c r="P39" s="70">
        <f>P37/P38</f>
        <v>1.0209150550711728</v>
      </c>
      <c r="Q39" s="70">
        <f>Q37/Q38</f>
        <v>1.0209150550711728</v>
      </c>
      <c r="S39" s="69">
        <f>S37/S38</f>
        <v>1.7113278319579894</v>
      </c>
      <c r="T39" s="69">
        <f>T37/T38</f>
        <v>0.87846401210630853</v>
      </c>
      <c r="U39" s="69">
        <f>U37/U38</f>
        <v>1.3095414201183433</v>
      </c>
      <c r="Z39" s="71"/>
    </row>
    <row r="40" spans="1:26" s="26" customFormat="1" ht="13.5" customHeight="1" x14ac:dyDescent="0.15">
      <c r="A40" s="119"/>
      <c r="B40" s="65" t="s">
        <v>34</v>
      </c>
      <c r="C40" s="66"/>
      <c r="D40" s="51">
        <f>D49+D58</f>
        <v>3046</v>
      </c>
      <c r="E40" s="51">
        <f>E49+E58</f>
        <v>3271</v>
      </c>
      <c r="F40" s="51">
        <f t="shared" ref="F40:O41" si="26">F49+F58</f>
        <v>4033</v>
      </c>
      <c r="G40" s="51">
        <f t="shared" si="26"/>
        <v>3698</v>
      </c>
      <c r="H40" s="51">
        <f t="shared" si="26"/>
        <v>3814</v>
      </c>
      <c r="I40" s="51">
        <f t="shared" si="26"/>
        <v>3871</v>
      </c>
      <c r="J40" s="51">
        <f t="shared" si="26"/>
        <v>3338</v>
      </c>
      <c r="K40" s="51">
        <f t="shared" si="26"/>
        <v>3284</v>
      </c>
      <c r="L40" s="51">
        <f t="shared" si="26"/>
        <v>3068</v>
      </c>
      <c r="M40" s="51">
        <f t="shared" si="26"/>
        <v>3302</v>
      </c>
      <c r="N40" s="51">
        <f t="shared" si="26"/>
        <v>3232</v>
      </c>
      <c r="O40" s="51">
        <f>O49+O58</f>
        <v>5253</v>
      </c>
      <c r="P40" s="52">
        <f>P49+P58</f>
        <v>43210</v>
      </c>
      <c r="Q40" s="52">
        <f>Q49+Q58</f>
        <v>43210</v>
      </c>
      <c r="S40" s="53">
        <f t="shared" ref="S40:U41" si="27">S49+S58</f>
        <v>31423</v>
      </c>
      <c r="T40" s="54">
        <f t="shared" si="27"/>
        <v>21477</v>
      </c>
      <c r="U40" s="54">
        <f t="shared" si="27"/>
        <v>6317</v>
      </c>
      <c r="Z40" s="55" t="e">
        <f>Z49+Z58</f>
        <v>#REF!</v>
      </c>
    </row>
    <row r="41" spans="1:26" ht="13.5" customHeight="1" x14ac:dyDescent="0.15">
      <c r="A41" s="119"/>
      <c r="B41" s="65"/>
      <c r="C41" s="66"/>
      <c r="D41" s="33">
        <f>D50+D59</f>
        <v>3238</v>
      </c>
      <c r="E41" s="33">
        <f>E50+E59</f>
        <v>5272</v>
      </c>
      <c r="F41" s="34">
        <f t="shared" si="26"/>
        <v>4306</v>
      </c>
      <c r="G41" s="33">
        <f t="shared" si="26"/>
        <v>4834</v>
      </c>
      <c r="H41" s="34">
        <f t="shared" si="26"/>
        <v>4376</v>
      </c>
      <c r="I41" s="33">
        <f t="shared" si="26"/>
        <v>5403</v>
      </c>
      <c r="J41" s="34">
        <f t="shared" si="26"/>
        <v>4828</v>
      </c>
      <c r="K41" s="33">
        <f t="shared" si="26"/>
        <v>3879</v>
      </c>
      <c r="L41" s="34">
        <f t="shared" si="26"/>
        <v>4356</v>
      </c>
      <c r="M41" s="33">
        <f t="shared" si="26"/>
        <v>5289</v>
      </c>
      <c r="N41" s="35">
        <f t="shared" si="26"/>
        <v>3799</v>
      </c>
      <c r="O41" s="36">
        <f t="shared" si="26"/>
        <v>4346</v>
      </c>
      <c r="P41" s="37">
        <f>P50+P59</f>
        <v>53926</v>
      </c>
      <c r="Q41" s="37">
        <f>Q50+Q59</f>
        <v>53926</v>
      </c>
      <c r="S41" s="38">
        <f t="shared" si="27"/>
        <v>27429</v>
      </c>
      <c r="T41" s="39">
        <f t="shared" si="27"/>
        <v>26497</v>
      </c>
      <c r="U41" s="39">
        <f t="shared" si="27"/>
        <v>8510</v>
      </c>
      <c r="Z41" s="41" t="e">
        <f>Z50+Z59</f>
        <v>#REF!</v>
      </c>
    </row>
    <row r="42" spans="1:26" ht="13.5" customHeight="1" thickBot="1" x14ac:dyDescent="0.2">
      <c r="A42" s="119"/>
      <c r="B42" s="72"/>
      <c r="C42" s="73"/>
      <c r="D42" s="74">
        <f>D40/D41</f>
        <v>0.9407041383570105</v>
      </c>
      <c r="E42" s="74">
        <f>E40/E41</f>
        <v>0.62044764795144158</v>
      </c>
      <c r="F42" s="74">
        <f t="shared" ref="F42:O42" si="28">F40/F41</f>
        <v>0.93660009289363677</v>
      </c>
      <c r="G42" s="74">
        <f t="shared" si="28"/>
        <v>0.76499793131981797</v>
      </c>
      <c r="H42" s="74">
        <f t="shared" si="28"/>
        <v>0.87157221206581348</v>
      </c>
      <c r="I42" s="74">
        <f t="shared" si="28"/>
        <v>0.71645382195076812</v>
      </c>
      <c r="J42" s="74">
        <f t="shared" si="28"/>
        <v>0.69138359569179786</v>
      </c>
      <c r="K42" s="74">
        <f t="shared" si="28"/>
        <v>0.84660995101830372</v>
      </c>
      <c r="L42" s="74">
        <f t="shared" si="28"/>
        <v>0.70431588613406793</v>
      </c>
      <c r="M42" s="74">
        <f t="shared" si="28"/>
        <v>0.62431461523917564</v>
      </c>
      <c r="N42" s="74">
        <f t="shared" si="28"/>
        <v>0.85075019742037383</v>
      </c>
      <c r="O42" s="74">
        <f t="shared" si="28"/>
        <v>1.2086976530142659</v>
      </c>
      <c r="P42" s="75">
        <f>P40/P41</f>
        <v>0.8012832399955494</v>
      </c>
      <c r="Q42" s="75">
        <f>Q40/Q41</f>
        <v>0.8012832399955494</v>
      </c>
      <c r="S42" s="74">
        <f>S40/S41</f>
        <v>1.1456123081410186</v>
      </c>
      <c r="T42" s="74">
        <f>T40/T41</f>
        <v>0.8105445899535797</v>
      </c>
      <c r="U42" s="74">
        <f>U40/U41</f>
        <v>0.74230317273795532</v>
      </c>
      <c r="Z42" s="47"/>
    </row>
    <row r="43" spans="1:26" s="26" customFormat="1" ht="15.75" customHeight="1" thickTop="1" x14ac:dyDescent="0.15">
      <c r="A43" s="119"/>
      <c r="B43" s="122" t="s">
        <v>35</v>
      </c>
      <c r="C43" s="123"/>
      <c r="D43" s="124">
        <f>D46+D49</f>
        <v>4495</v>
      </c>
      <c r="E43" s="124">
        <f>E46+E49</f>
        <v>4792</v>
      </c>
      <c r="F43" s="124">
        <f t="shared" ref="F43:O44" si="29">F46+F49</f>
        <v>4466</v>
      </c>
      <c r="G43" s="124">
        <f t="shared" si="29"/>
        <v>4701</v>
      </c>
      <c r="H43" s="124">
        <f t="shared" si="29"/>
        <v>4763</v>
      </c>
      <c r="I43" s="124">
        <f t="shared" si="29"/>
        <v>4219</v>
      </c>
      <c r="J43" s="124">
        <f t="shared" si="29"/>
        <v>3920</v>
      </c>
      <c r="K43" s="124">
        <f t="shared" si="29"/>
        <v>3268</v>
      </c>
      <c r="L43" s="124">
        <f t="shared" si="29"/>
        <v>4358</v>
      </c>
      <c r="M43" s="124">
        <f t="shared" si="29"/>
        <v>4322</v>
      </c>
      <c r="N43" s="124">
        <f t="shared" si="29"/>
        <v>4057</v>
      </c>
      <c r="O43" s="124">
        <f t="shared" si="29"/>
        <v>5865</v>
      </c>
      <c r="P43" s="125">
        <f>P46+P49</f>
        <v>53226</v>
      </c>
      <c r="Q43" s="125">
        <f>Q46+Q49</f>
        <v>53226</v>
      </c>
      <c r="S43" s="126">
        <f t="shared" ref="S43:U44" si="30">S46+S49</f>
        <v>38982</v>
      </c>
      <c r="T43" s="127">
        <f t="shared" si="30"/>
        <v>25790</v>
      </c>
      <c r="U43" s="127">
        <f t="shared" si="30"/>
        <v>9287</v>
      </c>
      <c r="Z43" s="55" t="e">
        <f>Z46+Z49</f>
        <v>#REF!</v>
      </c>
    </row>
    <row r="44" spans="1:26" ht="15" customHeight="1" x14ac:dyDescent="0.15">
      <c r="A44" s="119"/>
      <c r="B44" s="128"/>
      <c r="C44" s="129"/>
      <c r="D44" s="130">
        <f>D47+D50</f>
        <v>2968</v>
      </c>
      <c r="E44" s="130">
        <f>E47+E50</f>
        <v>3296</v>
      </c>
      <c r="F44" s="131">
        <f t="shared" si="29"/>
        <v>4031</v>
      </c>
      <c r="G44" s="130">
        <f t="shared" si="29"/>
        <v>3662</v>
      </c>
      <c r="H44" s="131">
        <f t="shared" si="29"/>
        <v>4128</v>
      </c>
      <c r="I44" s="130">
        <f t="shared" si="29"/>
        <v>5302</v>
      </c>
      <c r="J44" s="131">
        <f t="shared" si="29"/>
        <v>3805</v>
      </c>
      <c r="K44" s="130">
        <f t="shared" si="29"/>
        <v>5357</v>
      </c>
      <c r="L44" s="131">
        <f t="shared" si="29"/>
        <v>3565</v>
      </c>
      <c r="M44" s="130">
        <f t="shared" si="29"/>
        <v>5195</v>
      </c>
      <c r="N44" s="132">
        <f t="shared" si="29"/>
        <v>4479</v>
      </c>
      <c r="O44" s="133">
        <f t="shared" si="29"/>
        <v>4956</v>
      </c>
      <c r="P44" s="134">
        <f>P47+P50</f>
        <v>50744</v>
      </c>
      <c r="Q44" s="134">
        <f>Q47+Q50</f>
        <v>50744</v>
      </c>
      <c r="S44" s="135">
        <f t="shared" si="30"/>
        <v>23387</v>
      </c>
      <c r="T44" s="136">
        <f t="shared" si="30"/>
        <v>27357</v>
      </c>
      <c r="U44" s="136">
        <f t="shared" si="30"/>
        <v>6264</v>
      </c>
      <c r="Z44" s="41" t="e">
        <f>Z47+Z50</f>
        <v>#REF!</v>
      </c>
    </row>
    <row r="45" spans="1:26" ht="15" customHeight="1" x14ac:dyDescent="0.15">
      <c r="A45" s="119"/>
      <c r="B45" s="128"/>
      <c r="C45" s="129"/>
      <c r="D45" s="137">
        <f>D43/D44</f>
        <v>1.5144878706199461</v>
      </c>
      <c r="E45" s="137">
        <f>E43/E44</f>
        <v>1.453883495145631</v>
      </c>
      <c r="F45" s="137">
        <f t="shared" ref="F45:O45" si="31">F43/F44</f>
        <v>1.1079136690647482</v>
      </c>
      <c r="G45" s="137">
        <f t="shared" si="31"/>
        <v>1.2837247405789187</v>
      </c>
      <c r="H45" s="137">
        <f t="shared" si="31"/>
        <v>1.1538275193798451</v>
      </c>
      <c r="I45" s="137">
        <f t="shared" si="31"/>
        <v>0.7957374575631837</v>
      </c>
      <c r="J45" s="137">
        <f t="shared" si="31"/>
        <v>1.0302233902759528</v>
      </c>
      <c r="K45" s="137">
        <f t="shared" si="31"/>
        <v>0.61004293447825275</v>
      </c>
      <c r="L45" s="137">
        <f t="shared" si="31"/>
        <v>1.2224403927068723</v>
      </c>
      <c r="M45" s="137">
        <f t="shared" si="31"/>
        <v>0.83195380173243505</v>
      </c>
      <c r="N45" s="137">
        <f t="shared" si="31"/>
        <v>0.90578254074570219</v>
      </c>
      <c r="O45" s="137">
        <f t="shared" si="31"/>
        <v>1.1834140435835352</v>
      </c>
      <c r="P45" s="138">
        <f>P43/P44</f>
        <v>1.0489121866624627</v>
      </c>
      <c r="Q45" s="138">
        <f>Q43/Q44</f>
        <v>1.0489121866624627</v>
      </c>
      <c r="S45" s="137">
        <f>S43/S44</f>
        <v>1.6668234489246163</v>
      </c>
      <c r="T45" s="137">
        <f>T43/T44</f>
        <v>0.94272032752129253</v>
      </c>
      <c r="U45" s="137">
        <f>U43/U44</f>
        <v>1.4825989782886335</v>
      </c>
      <c r="Z45" s="93"/>
    </row>
    <row r="46" spans="1:26" s="26" customFormat="1" ht="15" customHeight="1" x14ac:dyDescent="0.15">
      <c r="A46" s="119"/>
      <c r="B46" s="128"/>
      <c r="C46" s="94" t="s">
        <v>36</v>
      </c>
      <c r="D46" s="64">
        <v>2531</v>
      </c>
      <c r="E46" s="64">
        <v>3514</v>
      </c>
      <c r="F46" s="64">
        <v>2949</v>
      </c>
      <c r="G46" s="64">
        <v>3710</v>
      </c>
      <c r="H46" s="64">
        <v>3559</v>
      </c>
      <c r="I46" s="64">
        <v>2674</v>
      </c>
      <c r="J46" s="64">
        <v>2980</v>
      </c>
      <c r="K46" s="64">
        <v>2489</v>
      </c>
      <c r="L46" s="64">
        <v>2758</v>
      </c>
      <c r="M46" s="64">
        <v>2756</v>
      </c>
      <c r="N46" s="64">
        <v>2591</v>
      </c>
      <c r="O46" s="95">
        <v>3418</v>
      </c>
      <c r="P46" s="25">
        <f>SUM(D46:O46)</f>
        <v>35929</v>
      </c>
      <c r="Q46" s="25">
        <f>SUM(D46:O46)</f>
        <v>35929</v>
      </c>
      <c r="S46" s="27">
        <f>SUM(D46:L46)</f>
        <v>27164</v>
      </c>
      <c r="T46" s="28">
        <f>SUM(J46:O46)</f>
        <v>16992</v>
      </c>
      <c r="U46" s="28">
        <f>SUM(D46:E46)</f>
        <v>6045</v>
      </c>
      <c r="Z46" s="30" t="e">
        <f>#REF!+T46</f>
        <v>#REF!</v>
      </c>
    </row>
    <row r="47" spans="1:26" ht="15" customHeight="1" x14ac:dyDescent="0.15">
      <c r="A47" s="119"/>
      <c r="B47" s="128"/>
      <c r="C47" s="96"/>
      <c r="D47" s="33">
        <v>1559</v>
      </c>
      <c r="E47" s="33">
        <v>1632</v>
      </c>
      <c r="F47" s="33">
        <v>2659</v>
      </c>
      <c r="G47" s="33">
        <v>2295</v>
      </c>
      <c r="H47" s="33">
        <v>2597</v>
      </c>
      <c r="I47" s="33">
        <v>3098</v>
      </c>
      <c r="J47" s="33">
        <v>2539</v>
      </c>
      <c r="K47" s="33">
        <v>3610</v>
      </c>
      <c r="L47" s="33">
        <v>2246</v>
      </c>
      <c r="M47" s="33">
        <v>3659</v>
      </c>
      <c r="N47" s="33">
        <v>3117</v>
      </c>
      <c r="O47" s="33">
        <v>3302</v>
      </c>
      <c r="P47" s="37">
        <f>SUMPRODUCT(D47:O47,((D46:O46)&lt;&gt;"")*1)</f>
        <v>32313</v>
      </c>
      <c r="Q47" s="37">
        <f>SUM(D47:O47)</f>
        <v>32313</v>
      </c>
      <c r="S47" s="38">
        <f>SUM(D47:I47)</f>
        <v>13840</v>
      </c>
      <c r="T47" s="39">
        <f>SUM(J47:O47)</f>
        <v>18473</v>
      </c>
      <c r="U47" s="39">
        <f>SUM(D47:E47)</f>
        <v>3191</v>
      </c>
      <c r="Z47" s="41" t="e">
        <f>#REF!+T47</f>
        <v>#REF!</v>
      </c>
    </row>
    <row r="48" spans="1:26" ht="15" customHeight="1" x14ac:dyDescent="0.15">
      <c r="A48" s="119"/>
      <c r="B48" s="128"/>
      <c r="C48" s="97"/>
      <c r="D48" s="139">
        <f>D46/D47</f>
        <v>1.6234765875561257</v>
      </c>
      <c r="E48" s="139">
        <f>E46/E47</f>
        <v>2.153186274509804</v>
      </c>
      <c r="F48" s="139">
        <f t="shared" ref="F48:O48" si="32">F46/F47</f>
        <v>1.1090635577284693</v>
      </c>
      <c r="G48" s="139">
        <f t="shared" si="32"/>
        <v>1.616557734204793</v>
      </c>
      <c r="H48" s="139">
        <f t="shared" si="32"/>
        <v>1.3704274162495187</v>
      </c>
      <c r="I48" s="139">
        <f t="shared" si="32"/>
        <v>0.86313750806972245</v>
      </c>
      <c r="J48" s="139">
        <f t="shared" si="32"/>
        <v>1.1736904293028751</v>
      </c>
      <c r="K48" s="139">
        <f t="shared" si="32"/>
        <v>0.68947368421052635</v>
      </c>
      <c r="L48" s="98">
        <f t="shared" si="32"/>
        <v>1.2279608192341942</v>
      </c>
      <c r="M48" s="98">
        <f t="shared" si="32"/>
        <v>0.75321125990707849</v>
      </c>
      <c r="N48" s="98">
        <f t="shared" si="32"/>
        <v>0.83124799486685919</v>
      </c>
      <c r="O48" s="98">
        <f t="shared" si="32"/>
        <v>1.035130224106602</v>
      </c>
      <c r="P48" s="99">
        <f>P46/P47</f>
        <v>1.1119054250611209</v>
      </c>
      <c r="Q48" s="99">
        <f>Q46/Q47</f>
        <v>1.1119054250611209</v>
      </c>
      <c r="S48" s="98">
        <f>S46/S47</f>
        <v>1.9627167630057802</v>
      </c>
      <c r="T48" s="98">
        <f>T46/T47</f>
        <v>0.91982893953337308</v>
      </c>
      <c r="U48" s="98">
        <f>U46/U47</f>
        <v>1.8943904732058916</v>
      </c>
      <c r="Z48" s="101"/>
    </row>
    <row r="49" spans="1:26" s="26" customFormat="1" x14ac:dyDescent="0.15">
      <c r="A49" s="119"/>
      <c r="B49" s="128"/>
      <c r="C49" s="96" t="s">
        <v>37</v>
      </c>
      <c r="D49" s="140">
        <v>1964</v>
      </c>
      <c r="E49" s="140">
        <v>1278</v>
      </c>
      <c r="F49" s="140">
        <v>1517</v>
      </c>
      <c r="G49" s="140">
        <v>991</v>
      </c>
      <c r="H49" s="140">
        <v>1204</v>
      </c>
      <c r="I49" s="140">
        <v>1545</v>
      </c>
      <c r="J49" s="140">
        <v>940</v>
      </c>
      <c r="K49" s="140">
        <v>779</v>
      </c>
      <c r="L49" s="140">
        <v>1600</v>
      </c>
      <c r="M49" s="140">
        <v>1566</v>
      </c>
      <c r="N49" s="140">
        <v>1466</v>
      </c>
      <c r="O49" s="141">
        <v>2447</v>
      </c>
      <c r="P49" s="52">
        <f>SUM(D49:O49)</f>
        <v>17297</v>
      </c>
      <c r="Q49" s="52">
        <f>SUM(D49:O49)</f>
        <v>17297</v>
      </c>
      <c r="S49" s="53">
        <f>SUM(D49:L49)</f>
        <v>11818</v>
      </c>
      <c r="T49" s="54">
        <f>SUM(J49:O49)</f>
        <v>8798</v>
      </c>
      <c r="U49" s="54">
        <f>SUM(D49:E49)</f>
        <v>3242</v>
      </c>
      <c r="Z49" s="55" t="e">
        <f>#REF!+T49</f>
        <v>#REF!</v>
      </c>
    </row>
    <row r="50" spans="1:26" ht="15" customHeight="1" x14ac:dyDescent="0.15">
      <c r="A50" s="119"/>
      <c r="B50" s="128"/>
      <c r="C50" s="96"/>
      <c r="D50" s="33">
        <v>1409</v>
      </c>
      <c r="E50" s="33">
        <v>1664</v>
      </c>
      <c r="F50" s="33">
        <v>1372</v>
      </c>
      <c r="G50" s="33">
        <v>1367</v>
      </c>
      <c r="H50" s="33">
        <v>1531</v>
      </c>
      <c r="I50" s="33">
        <v>2204</v>
      </c>
      <c r="J50" s="33">
        <v>1266</v>
      </c>
      <c r="K50" s="33">
        <v>1747</v>
      </c>
      <c r="L50" s="33">
        <v>1319</v>
      </c>
      <c r="M50" s="33">
        <v>1536</v>
      </c>
      <c r="N50" s="33">
        <v>1362</v>
      </c>
      <c r="O50" s="33">
        <v>1654</v>
      </c>
      <c r="P50" s="37">
        <f>SUMPRODUCT(D50:O50,((D49:O49)&lt;&gt;"")*1)</f>
        <v>18431</v>
      </c>
      <c r="Q50" s="37">
        <f>SUM(D50:O50)</f>
        <v>18431</v>
      </c>
      <c r="S50" s="142">
        <f>SUM(D50:I50)</f>
        <v>9547</v>
      </c>
      <c r="T50" s="39">
        <f>SUM(J50:O50)</f>
        <v>8884</v>
      </c>
      <c r="U50" s="39">
        <f>SUM(D50:E50)</f>
        <v>3073</v>
      </c>
      <c r="Z50" s="41" t="e">
        <f>#REF!+T50</f>
        <v>#REF!</v>
      </c>
    </row>
    <row r="51" spans="1:26" ht="15" customHeight="1" x14ac:dyDescent="0.15">
      <c r="A51" s="119"/>
      <c r="B51" s="143"/>
      <c r="C51" s="104"/>
      <c r="D51" s="105">
        <f>D49/D50</f>
        <v>1.3938963804116395</v>
      </c>
      <c r="E51" s="105">
        <f>E49/E50</f>
        <v>0.76802884615384615</v>
      </c>
      <c r="F51" s="105">
        <f t="shared" ref="F51:O51" si="33">F49/F50</f>
        <v>1.1056851311953353</v>
      </c>
      <c r="G51" s="144">
        <f t="shared" si="33"/>
        <v>0.72494513533284566</v>
      </c>
      <c r="H51" s="144">
        <f t="shared" si="33"/>
        <v>0.78641410842586545</v>
      </c>
      <c r="I51" s="144">
        <f t="shared" si="33"/>
        <v>0.7009981851179673</v>
      </c>
      <c r="J51" s="144">
        <f t="shared" si="33"/>
        <v>0.74249605055292256</v>
      </c>
      <c r="K51" s="144">
        <f t="shared" si="33"/>
        <v>0.44590726960503718</v>
      </c>
      <c r="L51" s="144">
        <f t="shared" si="33"/>
        <v>1.2130401819560273</v>
      </c>
      <c r="M51" s="144">
        <f t="shared" si="33"/>
        <v>1.01953125</v>
      </c>
      <c r="N51" s="144">
        <f t="shared" si="33"/>
        <v>1.0763582966226137</v>
      </c>
      <c r="O51" s="144">
        <f t="shared" si="33"/>
        <v>1.4794437726723095</v>
      </c>
      <c r="P51" s="106">
        <f>P49/P50</f>
        <v>0.93847322445879222</v>
      </c>
      <c r="Q51" s="106">
        <f>Q49/Q50</f>
        <v>0.93847322445879222</v>
      </c>
      <c r="S51" s="107">
        <f>S49/S50</f>
        <v>1.2378757724939771</v>
      </c>
      <c r="T51" s="105">
        <f>T49/T50</f>
        <v>0.99031967582170188</v>
      </c>
      <c r="U51" s="105">
        <f>U49/U50</f>
        <v>1.0549951187764399</v>
      </c>
      <c r="Z51" s="93"/>
    </row>
    <row r="52" spans="1:26" s="26" customFormat="1" ht="15" customHeight="1" x14ac:dyDescent="0.15">
      <c r="A52" s="119"/>
      <c r="B52" s="145" t="s">
        <v>38</v>
      </c>
      <c r="C52" s="146"/>
      <c r="D52" s="124">
        <f>D55+D58</f>
        <v>3597</v>
      </c>
      <c r="E52" s="124">
        <f>E55+E58</f>
        <v>4056</v>
      </c>
      <c r="F52" s="124">
        <f t="shared" ref="F52:O53" si="34">F55+F58</f>
        <v>5155</v>
      </c>
      <c r="G52" s="124">
        <f t="shared" si="34"/>
        <v>4732</v>
      </c>
      <c r="H52" s="124">
        <f t="shared" si="34"/>
        <v>4502</v>
      </c>
      <c r="I52" s="124">
        <f t="shared" si="34"/>
        <v>3991</v>
      </c>
      <c r="J52" s="124">
        <f t="shared" si="34"/>
        <v>4329</v>
      </c>
      <c r="K52" s="124">
        <f t="shared" si="34"/>
        <v>4282</v>
      </c>
      <c r="L52" s="124">
        <f t="shared" si="34"/>
        <v>3421</v>
      </c>
      <c r="M52" s="124">
        <f t="shared" si="34"/>
        <v>3241</v>
      </c>
      <c r="N52" s="124">
        <f t="shared" si="34"/>
        <v>3575</v>
      </c>
      <c r="O52" s="124">
        <f t="shared" si="34"/>
        <v>4703</v>
      </c>
      <c r="P52" s="147">
        <f>P55+P58</f>
        <v>49584</v>
      </c>
      <c r="Q52" s="147">
        <f>Q55+Q58</f>
        <v>49584</v>
      </c>
      <c r="S52" s="148">
        <f t="shared" ref="S52:U53" si="35">S55+S58</f>
        <v>38065</v>
      </c>
      <c r="T52" s="149">
        <f t="shared" si="35"/>
        <v>23551</v>
      </c>
      <c r="U52" s="149">
        <f t="shared" si="35"/>
        <v>7653</v>
      </c>
      <c r="Z52" s="30" t="e">
        <f>Z55+Z58</f>
        <v>#REF!</v>
      </c>
    </row>
    <row r="53" spans="1:26" ht="15" customHeight="1" x14ac:dyDescent="0.15">
      <c r="A53" s="119"/>
      <c r="B53" s="128"/>
      <c r="C53" s="150"/>
      <c r="D53" s="130">
        <f>D56+D59</f>
        <v>4550</v>
      </c>
      <c r="E53" s="130">
        <f>E56+E59</f>
        <v>5808</v>
      </c>
      <c r="F53" s="131">
        <f t="shared" si="34"/>
        <v>5065</v>
      </c>
      <c r="G53" s="130">
        <f t="shared" si="34"/>
        <v>5243</v>
      </c>
      <c r="H53" s="131">
        <f t="shared" si="34"/>
        <v>4736</v>
      </c>
      <c r="I53" s="130">
        <f t="shared" si="34"/>
        <v>5300</v>
      </c>
      <c r="J53" s="131">
        <f t="shared" si="34"/>
        <v>5988</v>
      </c>
      <c r="K53" s="130">
        <f t="shared" si="34"/>
        <v>4256</v>
      </c>
      <c r="L53" s="131">
        <f t="shared" si="34"/>
        <v>4956</v>
      </c>
      <c r="M53" s="130">
        <f t="shared" si="34"/>
        <v>5992</v>
      </c>
      <c r="N53" s="132">
        <f t="shared" si="34"/>
        <v>4474</v>
      </c>
      <c r="O53" s="133">
        <f t="shared" si="34"/>
        <v>5193</v>
      </c>
      <c r="P53" s="134">
        <f>P56+P59</f>
        <v>61561</v>
      </c>
      <c r="Q53" s="134">
        <f>Q56+Q59</f>
        <v>61561</v>
      </c>
      <c r="S53" s="135">
        <f t="shared" si="35"/>
        <v>30702</v>
      </c>
      <c r="T53" s="136">
        <f t="shared" si="35"/>
        <v>30859</v>
      </c>
      <c r="U53" s="136">
        <f t="shared" si="35"/>
        <v>10358</v>
      </c>
      <c r="Z53" s="41" t="e">
        <f>Z56+Z59</f>
        <v>#REF!</v>
      </c>
    </row>
    <row r="54" spans="1:26" ht="15" customHeight="1" x14ac:dyDescent="0.15">
      <c r="A54" s="119"/>
      <c r="B54" s="128"/>
      <c r="C54" s="150"/>
      <c r="D54" s="137">
        <f>D52/D53</f>
        <v>0.79054945054945058</v>
      </c>
      <c r="E54" s="137">
        <f>E52/E53</f>
        <v>0.69834710743801653</v>
      </c>
      <c r="F54" s="137">
        <f t="shared" ref="F54:O54" si="36">F52/F53</f>
        <v>1.0177690029615005</v>
      </c>
      <c r="G54" s="137">
        <f t="shared" si="36"/>
        <v>0.90253671562082782</v>
      </c>
      <c r="H54" s="137">
        <f t="shared" si="36"/>
        <v>0.95059121621621623</v>
      </c>
      <c r="I54" s="137">
        <f t="shared" si="36"/>
        <v>0.75301886792452832</v>
      </c>
      <c r="J54" s="137">
        <f t="shared" si="36"/>
        <v>0.72294589178356716</v>
      </c>
      <c r="K54" s="137">
        <f t="shared" si="36"/>
        <v>1.0061090225563909</v>
      </c>
      <c r="L54" s="137">
        <f t="shared" si="36"/>
        <v>0.69027441485068608</v>
      </c>
      <c r="M54" s="137">
        <f t="shared" si="36"/>
        <v>0.54088785046728971</v>
      </c>
      <c r="N54" s="137">
        <f t="shared" si="36"/>
        <v>0.79906124273580692</v>
      </c>
      <c r="O54" s="137">
        <f t="shared" si="36"/>
        <v>0.90564221066820716</v>
      </c>
      <c r="P54" s="138">
        <f>P52/P53</f>
        <v>0.80544500576663802</v>
      </c>
      <c r="Q54" s="138">
        <f>Q52/Q53</f>
        <v>0.80544500576663802</v>
      </c>
      <c r="S54" s="137">
        <f>S52/S53</f>
        <v>1.2398215099993486</v>
      </c>
      <c r="T54" s="137">
        <f>T52/T53</f>
        <v>0.76318091966687185</v>
      </c>
      <c r="U54" s="137">
        <f>U52/U53</f>
        <v>0.73884919868700516</v>
      </c>
      <c r="Z54" s="93"/>
    </row>
    <row r="55" spans="1:26" s="26" customFormat="1" ht="15" customHeight="1" x14ac:dyDescent="0.15">
      <c r="A55" s="119"/>
      <c r="B55" s="128"/>
      <c r="C55" s="94" t="s">
        <v>29</v>
      </c>
      <c r="D55" s="64">
        <v>2515</v>
      </c>
      <c r="E55" s="64">
        <v>2063</v>
      </c>
      <c r="F55" s="64">
        <v>2639</v>
      </c>
      <c r="G55" s="113">
        <v>2025</v>
      </c>
      <c r="H55" s="64">
        <v>1892</v>
      </c>
      <c r="I55" s="64">
        <v>1665</v>
      </c>
      <c r="J55" s="64">
        <v>1931</v>
      </c>
      <c r="K55" s="64">
        <v>1777</v>
      </c>
      <c r="L55" s="64">
        <v>1953</v>
      </c>
      <c r="M55" s="64">
        <v>1505</v>
      </c>
      <c r="N55" s="64">
        <v>1809</v>
      </c>
      <c r="O55" s="95">
        <v>1897</v>
      </c>
      <c r="P55" s="25">
        <f>SUM(D55:O55)</f>
        <v>23671</v>
      </c>
      <c r="Q55" s="25">
        <f>SUM(D55:O55)</f>
        <v>23671</v>
      </c>
      <c r="S55" s="27">
        <f>SUM(D55:L55)</f>
        <v>18460</v>
      </c>
      <c r="T55" s="28">
        <f>SUM(J55:O55)</f>
        <v>10872</v>
      </c>
      <c r="U55" s="28">
        <f>SUM(D55:E55)</f>
        <v>4578</v>
      </c>
      <c r="Z55" s="30" t="e">
        <f>#REF!+T55</f>
        <v>#REF!</v>
      </c>
    </row>
    <row r="56" spans="1:26" ht="15" customHeight="1" x14ac:dyDescent="0.15">
      <c r="A56" s="119"/>
      <c r="B56" s="128"/>
      <c r="C56" s="96"/>
      <c r="D56" s="33">
        <v>2721</v>
      </c>
      <c r="E56" s="33">
        <v>2200</v>
      </c>
      <c r="F56" s="33">
        <v>2131</v>
      </c>
      <c r="G56" s="33">
        <v>1776</v>
      </c>
      <c r="H56" s="33">
        <v>1891</v>
      </c>
      <c r="I56" s="33">
        <v>2101</v>
      </c>
      <c r="J56" s="33">
        <v>2426</v>
      </c>
      <c r="K56" s="33">
        <v>2124</v>
      </c>
      <c r="L56" s="33">
        <v>1919</v>
      </c>
      <c r="M56" s="33">
        <v>2239</v>
      </c>
      <c r="N56" s="33">
        <v>2037</v>
      </c>
      <c r="O56" s="33">
        <v>2501</v>
      </c>
      <c r="P56" s="37">
        <f>SUMPRODUCT(D56:O56,((D55:O55)&lt;&gt;"")*1)</f>
        <v>26066</v>
      </c>
      <c r="Q56" s="37">
        <f>SUM(D56:O56)</f>
        <v>26066</v>
      </c>
      <c r="S56" s="38">
        <f>SUM(D56:I56)</f>
        <v>12820</v>
      </c>
      <c r="T56" s="39">
        <f>SUM(J56:O56)</f>
        <v>13246</v>
      </c>
      <c r="U56" s="39">
        <f>SUM(D56:E56)</f>
        <v>4921</v>
      </c>
      <c r="Z56" s="41" t="e">
        <f>#REF!+T56</f>
        <v>#REF!</v>
      </c>
    </row>
    <row r="57" spans="1:26" ht="15" customHeight="1" x14ac:dyDescent="0.15">
      <c r="A57" s="119"/>
      <c r="B57" s="128"/>
      <c r="C57" s="97"/>
      <c r="D57" s="98">
        <f>D55/D56</f>
        <v>0.92429253950753398</v>
      </c>
      <c r="E57" s="98">
        <f>E55/E56</f>
        <v>0.93772727272727274</v>
      </c>
      <c r="F57" s="98">
        <f t="shared" ref="F57:O57" si="37">F55/F56</f>
        <v>1.2383857343969966</v>
      </c>
      <c r="G57" s="98">
        <f t="shared" si="37"/>
        <v>1.1402027027027026</v>
      </c>
      <c r="H57" s="98">
        <f t="shared" si="37"/>
        <v>1.0005288207297727</v>
      </c>
      <c r="I57" s="98">
        <f t="shared" si="37"/>
        <v>0.79247977153736315</v>
      </c>
      <c r="J57" s="98">
        <f t="shared" si="37"/>
        <v>0.79596042868920036</v>
      </c>
      <c r="K57" s="98">
        <f t="shared" si="37"/>
        <v>0.83662900188323919</v>
      </c>
      <c r="L57" s="98">
        <f t="shared" si="37"/>
        <v>1.0177175612298073</v>
      </c>
      <c r="M57" s="98">
        <f t="shared" si="37"/>
        <v>0.67217507815989286</v>
      </c>
      <c r="N57" s="98">
        <f t="shared" si="37"/>
        <v>0.88807069219440349</v>
      </c>
      <c r="O57" s="98">
        <f t="shared" si="37"/>
        <v>0.75849660135945618</v>
      </c>
      <c r="P57" s="99">
        <f>P55/P56</f>
        <v>0.90811785467659023</v>
      </c>
      <c r="Q57" s="99">
        <f>Q55/Q56</f>
        <v>0.90811785467659023</v>
      </c>
      <c r="S57" s="98">
        <f>S55/S56</f>
        <v>1.4399375975039002</v>
      </c>
      <c r="T57" s="98">
        <f>T55/T56</f>
        <v>0.82077608334591579</v>
      </c>
      <c r="U57" s="98">
        <f>U55/U56</f>
        <v>0.93029871977240397</v>
      </c>
      <c r="Z57" s="101"/>
    </row>
    <row r="58" spans="1:26" s="26" customFormat="1" x14ac:dyDescent="0.15">
      <c r="A58" s="119"/>
      <c r="B58" s="128"/>
      <c r="C58" s="96" t="s">
        <v>39</v>
      </c>
      <c r="D58" s="51">
        <v>1082</v>
      </c>
      <c r="E58" s="51">
        <v>1993</v>
      </c>
      <c r="F58" s="51">
        <v>2516</v>
      </c>
      <c r="G58" s="51">
        <v>2707</v>
      </c>
      <c r="H58" s="51">
        <v>2610</v>
      </c>
      <c r="I58" s="51">
        <v>2326</v>
      </c>
      <c r="J58" s="51">
        <v>2398</v>
      </c>
      <c r="K58" s="51">
        <v>2505</v>
      </c>
      <c r="L58" s="51">
        <v>1468</v>
      </c>
      <c r="M58" s="51">
        <v>1736</v>
      </c>
      <c r="N58" s="51">
        <v>1766</v>
      </c>
      <c r="O58" s="114">
        <v>2806</v>
      </c>
      <c r="P58" s="52">
        <f>SUM(D58:O58)</f>
        <v>25913</v>
      </c>
      <c r="Q58" s="52">
        <f>SUM(D58:O58)</f>
        <v>25913</v>
      </c>
      <c r="S58" s="53">
        <f>SUM(D58:L58)</f>
        <v>19605</v>
      </c>
      <c r="T58" s="54">
        <f>SUM(J58:O58)</f>
        <v>12679</v>
      </c>
      <c r="U58" s="54">
        <f>SUM(D58:E58)</f>
        <v>3075</v>
      </c>
      <c r="Z58" s="55" t="e">
        <f>#REF!+T58</f>
        <v>#REF!</v>
      </c>
    </row>
    <row r="59" spans="1:26" ht="15" customHeight="1" x14ac:dyDescent="0.15">
      <c r="A59" s="119"/>
      <c r="B59" s="128"/>
      <c r="C59" s="96"/>
      <c r="D59" s="33">
        <v>1829</v>
      </c>
      <c r="E59" s="33">
        <v>3608</v>
      </c>
      <c r="F59" s="33">
        <v>2934</v>
      </c>
      <c r="G59" s="33">
        <v>3467</v>
      </c>
      <c r="H59" s="33">
        <v>2845</v>
      </c>
      <c r="I59" s="33">
        <v>3199</v>
      </c>
      <c r="J59" s="33">
        <v>3562</v>
      </c>
      <c r="K59" s="33">
        <v>2132</v>
      </c>
      <c r="L59" s="33">
        <v>3037</v>
      </c>
      <c r="M59" s="33">
        <v>3753</v>
      </c>
      <c r="N59" s="33">
        <v>2437</v>
      </c>
      <c r="O59" s="33">
        <v>2692</v>
      </c>
      <c r="P59" s="37">
        <f>SUMPRODUCT(D59:O59,((D58:O58)&lt;&gt;"")*1)</f>
        <v>35495</v>
      </c>
      <c r="Q59" s="37">
        <f>SUM(D59:O59)</f>
        <v>35495</v>
      </c>
      <c r="S59" s="38">
        <f>SUM(D59:I59)</f>
        <v>17882</v>
      </c>
      <c r="T59" s="39">
        <f>SUM(J59:O59)</f>
        <v>17613</v>
      </c>
      <c r="U59" s="39">
        <f>SUM(D59:E59)</f>
        <v>5437</v>
      </c>
      <c r="Z59" s="41" t="e">
        <f>#REF!+T59</f>
        <v>#REF!</v>
      </c>
    </row>
    <row r="60" spans="1:26" ht="15.75" customHeight="1" thickBot="1" x14ac:dyDescent="0.2">
      <c r="A60" s="151"/>
      <c r="B60" s="143"/>
      <c r="C60" s="104"/>
      <c r="D60" s="105">
        <f>D58/D59</f>
        <v>0.59158009841443415</v>
      </c>
      <c r="E60" s="105">
        <f>E58/E59</f>
        <v>0.55238359201773835</v>
      </c>
      <c r="F60" s="105">
        <f t="shared" ref="F60:O60" si="38">F58/F59</f>
        <v>0.85753237900477164</v>
      </c>
      <c r="G60" s="105">
        <f t="shared" si="38"/>
        <v>0.78079030862417076</v>
      </c>
      <c r="H60" s="105">
        <f t="shared" si="38"/>
        <v>0.91739894551845347</v>
      </c>
      <c r="I60" s="105">
        <f t="shared" si="38"/>
        <v>0.72710221944357611</v>
      </c>
      <c r="J60" s="105">
        <f t="shared" si="38"/>
        <v>0.67321729365524985</v>
      </c>
      <c r="K60" s="105">
        <f t="shared" si="38"/>
        <v>1.1749530956848031</v>
      </c>
      <c r="L60" s="105">
        <f t="shared" si="38"/>
        <v>0.48337174843595654</v>
      </c>
      <c r="M60" s="105">
        <f t="shared" si="38"/>
        <v>0.46256328270716762</v>
      </c>
      <c r="N60" s="105">
        <f t="shared" si="38"/>
        <v>0.72466146901928596</v>
      </c>
      <c r="O60" s="105">
        <f t="shared" si="38"/>
        <v>1.0423476968796435</v>
      </c>
      <c r="P60" s="152">
        <f>P58/P59</f>
        <v>0.73004648542048178</v>
      </c>
      <c r="Q60" s="152">
        <f>Q58/Q59</f>
        <v>0.73004648542048178</v>
      </c>
      <c r="S60" s="105">
        <f>S58/S59</f>
        <v>1.0963538754054356</v>
      </c>
      <c r="T60" s="105">
        <f>T58/T59</f>
        <v>0.71986600806222678</v>
      </c>
      <c r="U60" s="105">
        <f>U58/U59</f>
        <v>0.5655692477469193</v>
      </c>
      <c r="Z60" s="153"/>
    </row>
    <row r="61" spans="1:26" ht="15.75" thickTop="1" x14ac:dyDescent="0.15">
      <c r="D61" s="154" t="s">
        <v>40</v>
      </c>
    </row>
    <row r="62" spans="1:26" x14ac:dyDescent="0.15">
      <c r="D62" s="154" t="s">
        <v>41</v>
      </c>
    </row>
    <row r="63" spans="1:26" x14ac:dyDescent="0.15">
      <c r="D63" s="157" t="s">
        <v>42</v>
      </c>
    </row>
    <row r="64" spans="1:26" x14ac:dyDescent="0.15">
      <c r="D64" s="158" t="s">
        <v>43</v>
      </c>
    </row>
    <row r="65" spans="1:26" hidden="1" x14ac:dyDescent="0.15"/>
    <row r="66" spans="1:26" ht="15.75" thickBot="1" x14ac:dyDescent="0.2">
      <c r="A66" s="159" t="s">
        <v>44</v>
      </c>
    </row>
    <row r="67" spans="1:26" ht="32.25" customHeight="1" thickTop="1" x14ac:dyDescent="0.25">
      <c r="A67" s="10"/>
      <c r="B67" s="10"/>
      <c r="C67" s="11"/>
      <c r="D67" s="12" t="s">
        <v>45</v>
      </c>
      <c r="E67" s="12" t="s">
        <v>46</v>
      </c>
      <c r="F67" s="12" t="s">
        <v>47</v>
      </c>
      <c r="G67" s="12" t="s">
        <v>48</v>
      </c>
      <c r="H67" s="12" t="s">
        <v>49</v>
      </c>
      <c r="I67" s="12" t="s">
        <v>50</v>
      </c>
      <c r="J67" s="12" t="s">
        <v>51</v>
      </c>
      <c r="K67" s="12" t="s">
        <v>52</v>
      </c>
      <c r="L67" s="12" t="s">
        <v>53</v>
      </c>
      <c r="M67" s="12" t="s">
        <v>54</v>
      </c>
      <c r="N67" s="12" t="s">
        <v>55</v>
      </c>
      <c r="O67" s="12" t="s">
        <v>56</v>
      </c>
      <c r="P67" s="13" t="s">
        <v>57</v>
      </c>
      <c r="Q67" s="13" t="s">
        <v>15</v>
      </c>
      <c r="S67" s="14" t="s">
        <v>16</v>
      </c>
      <c r="T67" s="15" t="s">
        <v>17</v>
      </c>
      <c r="U67" s="15" t="s">
        <v>18</v>
      </c>
      <c r="V67" s="160" t="s">
        <v>19</v>
      </c>
      <c r="Z67" s="17" t="s">
        <v>20</v>
      </c>
    </row>
    <row r="68" spans="1:26" s="26" customFormat="1" ht="15" customHeight="1" x14ac:dyDescent="0.15">
      <c r="A68" s="18" t="s">
        <v>58</v>
      </c>
      <c r="B68" s="19"/>
      <c r="C68" s="19"/>
      <c r="D68" s="20">
        <f t="shared" ref="D68:Q69" si="39">D71+D80</f>
        <v>39492</v>
      </c>
      <c r="E68" s="20">
        <f t="shared" si="39"/>
        <v>40435</v>
      </c>
      <c r="F68" s="20">
        <f t="shared" si="39"/>
        <v>47159</v>
      </c>
      <c r="G68" s="20">
        <f t="shared" si="39"/>
        <v>43790</v>
      </c>
      <c r="H68" s="20">
        <f t="shared" si="39"/>
        <v>42476</v>
      </c>
      <c r="I68" s="20">
        <f t="shared" si="39"/>
        <v>42733</v>
      </c>
      <c r="J68" s="20">
        <f t="shared" si="39"/>
        <v>42786</v>
      </c>
      <c r="K68" s="20">
        <f t="shared" si="39"/>
        <v>37186</v>
      </c>
      <c r="L68" s="20">
        <f t="shared" si="39"/>
        <v>43849</v>
      </c>
      <c r="M68" s="20">
        <f t="shared" si="39"/>
        <v>43176</v>
      </c>
      <c r="N68" s="20">
        <f t="shared" si="39"/>
        <v>43210</v>
      </c>
      <c r="O68" s="20">
        <f t="shared" si="39"/>
        <v>47016</v>
      </c>
      <c r="P68" s="25">
        <f t="shared" si="39"/>
        <v>513308</v>
      </c>
      <c r="Q68" s="25">
        <f t="shared" si="39"/>
        <v>513308</v>
      </c>
      <c r="S68" s="27">
        <f t="shared" ref="S68:U69" si="40">S71+S80</f>
        <v>256085</v>
      </c>
      <c r="T68" s="28">
        <f t="shared" si="40"/>
        <v>257223</v>
      </c>
      <c r="U68" s="28">
        <f t="shared" si="40"/>
        <v>79927</v>
      </c>
      <c r="V68" s="29" t="s">
        <v>59</v>
      </c>
      <c r="Z68" s="161">
        <f>Z71+Z80</f>
        <v>1797102</v>
      </c>
    </row>
    <row r="69" spans="1:26" ht="15" customHeight="1" x14ac:dyDescent="0.15">
      <c r="A69" s="31"/>
      <c r="B69" s="32"/>
      <c r="C69" s="32"/>
      <c r="D69" s="33">
        <f t="shared" si="39"/>
        <v>42239</v>
      </c>
      <c r="E69" s="33">
        <f t="shared" si="39"/>
        <v>46097</v>
      </c>
      <c r="F69" s="34">
        <f t="shared" si="39"/>
        <v>49594</v>
      </c>
      <c r="G69" s="33">
        <f t="shared" si="39"/>
        <v>46196</v>
      </c>
      <c r="H69" s="34">
        <f t="shared" si="39"/>
        <v>44449</v>
      </c>
      <c r="I69" s="33">
        <f t="shared" si="39"/>
        <v>49017</v>
      </c>
      <c r="J69" s="34">
        <f t="shared" si="39"/>
        <v>47494</v>
      </c>
      <c r="K69" s="33">
        <f t="shared" si="39"/>
        <v>43517</v>
      </c>
      <c r="L69" s="34">
        <f t="shared" si="39"/>
        <v>41587</v>
      </c>
      <c r="M69" s="33">
        <f t="shared" si="39"/>
        <v>49147</v>
      </c>
      <c r="N69" s="35">
        <f t="shared" si="39"/>
        <v>45013</v>
      </c>
      <c r="O69" s="36">
        <f t="shared" si="39"/>
        <v>46698</v>
      </c>
      <c r="P69" s="37">
        <f t="shared" si="39"/>
        <v>551048</v>
      </c>
      <c r="Q69" s="37">
        <f t="shared" si="39"/>
        <v>551048</v>
      </c>
      <c r="S69" s="38">
        <f t="shared" si="40"/>
        <v>277592</v>
      </c>
      <c r="T69" s="39">
        <f t="shared" si="40"/>
        <v>273456</v>
      </c>
      <c r="U69" s="39">
        <f t="shared" si="40"/>
        <v>88336</v>
      </c>
      <c r="V69" s="40" t="s">
        <v>60</v>
      </c>
      <c r="Z69" s="41">
        <f>Z72+Z81</f>
        <v>1923925</v>
      </c>
    </row>
    <row r="70" spans="1:26" ht="15" customHeight="1" thickBot="1" x14ac:dyDescent="0.2">
      <c r="A70" s="42"/>
      <c r="B70" s="43"/>
      <c r="C70" s="43"/>
      <c r="D70" s="44">
        <f t="shared" ref="D70:Q70" si="41">D68/D69</f>
        <v>0.93496531641374081</v>
      </c>
      <c r="E70" s="44">
        <f t="shared" si="41"/>
        <v>0.87717205024188127</v>
      </c>
      <c r="F70" s="44">
        <f t="shared" si="41"/>
        <v>0.95090131870790817</v>
      </c>
      <c r="G70" s="44">
        <f t="shared" si="41"/>
        <v>0.94791756862065979</v>
      </c>
      <c r="H70" s="44">
        <f t="shared" si="41"/>
        <v>0.95561204976489911</v>
      </c>
      <c r="I70" s="44">
        <f t="shared" si="41"/>
        <v>0.87179957973764199</v>
      </c>
      <c r="J70" s="44">
        <f t="shared" si="41"/>
        <v>0.90087168905545967</v>
      </c>
      <c r="K70" s="44">
        <f t="shared" si="41"/>
        <v>0.85451662568651332</v>
      </c>
      <c r="L70" s="44">
        <f t="shared" si="41"/>
        <v>1.0543919974992184</v>
      </c>
      <c r="M70" s="44">
        <f t="shared" si="41"/>
        <v>0.87850733513744483</v>
      </c>
      <c r="N70" s="44">
        <f t="shared" si="41"/>
        <v>0.9599449048052785</v>
      </c>
      <c r="O70" s="44">
        <f t="shared" si="41"/>
        <v>1.0068097134780933</v>
      </c>
      <c r="P70" s="45">
        <f t="shared" si="41"/>
        <v>0.93151231834613324</v>
      </c>
      <c r="Q70" s="45">
        <f t="shared" si="41"/>
        <v>0.93151231834613324</v>
      </c>
      <c r="S70" s="44">
        <f>S68/S69</f>
        <v>0.92252298337127869</v>
      </c>
      <c r="T70" s="44">
        <f>T68/T69</f>
        <v>0.940637616289275</v>
      </c>
      <c r="U70" s="44">
        <f>U68/U69</f>
        <v>0.90480664734649519</v>
      </c>
      <c r="V70" s="40" t="s">
        <v>61</v>
      </c>
      <c r="Z70" s="47"/>
    </row>
    <row r="71" spans="1:26" s="26" customFormat="1" ht="15" customHeight="1" thickTop="1" x14ac:dyDescent="0.15">
      <c r="A71" s="162" t="s">
        <v>62</v>
      </c>
      <c r="B71" s="163"/>
      <c r="C71" s="163"/>
      <c r="D71" s="164">
        <f t="shared" ref="D71:Q72" si="42">D74+D77</f>
        <v>18284</v>
      </c>
      <c r="E71" s="164">
        <f t="shared" si="42"/>
        <v>22316</v>
      </c>
      <c r="F71" s="164">
        <f t="shared" si="42"/>
        <v>23095</v>
      </c>
      <c r="G71" s="164">
        <f t="shared" si="42"/>
        <v>22450</v>
      </c>
      <c r="H71" s="164">
        <f t="shared" si="42"/>
        <v>20432</v>
      </c>
      <c r="I71" s="164">
        <f t="shared" si="42"/>
        <v>21026</v>
      </c>
      <c r="J71" s="164">
        <f t="shared" si="42"/>
        <v>21556</v>
      </c>
      <c r="K71" s="164">
        <f t="shared" si="42"/>
        <v>17931</v>
      </c>
      <c r="L71" s="164">
        <f t="shared" si="42"/>
        <v>21552</v>
      </c>
      <c r="M71" s="164">
        <f t="shared" si="42"/>
        <v>22613</v>
      </c>
      <c r="N71" s="164">
        <f t="shared" si="42"/>
        <v>21535</v>
      </c>
      <c r="O71" s="164">
        <f t="shared" si="42"/>
        <v>24723</v>
      </c>
      <c r="P71" s="165">
        <f t="shared" si="42"/>
        <v>257513</v>
      </c>
      <c r="Q71" s="165">
        <f t="shared" si="42"/>
        <v>257513</v>
      </c>
      <c r="S71" s="166">
        <f t="shared" ref="S71:U72" si="43">S74+S77</f>
        <v>127603</v>
      </c>
      <c r="T71" s="167">
        <f t="shared" si="43"/>
        <v>129910</v>
      </c>
      <c r="U71" s="167">
        <f t="shared" si="43"/>
        <v>40600</v>
      </c>
      <c r="Z71" s="161">
        <f>Z74+Z77</f>
        <v>903562</v>
      </c>
    </row>
    <row r="72" spans="1:26" ht="15" customHeight="1" x14ac:dyDescent="0.15">
      <c r="A72" s="168"/>
      <c r="B72" s="169"/>
      <c r="C72" s="169"/>
      <c r="D72" s="170">
        <f t="shared" si="42"/>
        <v>20172</v>
      </c>
      <c r="E72" s="170">
        <f t="shared" si="42"/>
        <v>23113</v>
      </c>
      <c r="F72" s="171">
        <f t="shared" si="42"/>
        <v>25155</v>
      </c>
      <c r="G72" s="170">
        <f t="shared" si="42"/>
        <v>23050</v>
      </c>
      <c r="H72" s="171">
        <f t="shared" si="42"/>
        <v>21544</v>
      </c>
      <c r="I72" s="170">
        <f t="shared" si="42"/>
        <v>25123</v>
      </c>
      <c r="J72" s="171">
        <f t="shared" si="42"/>
        <v>22931</v>
      </c>
      <c r="K72" s="170">
        <f t="shared" si="42"/>
        <v>21975</v>
      </c>
      <c r="L72" s="171">
        <f t="shared" si="42"/>
        <v>21173</v>
      </c>
      <c r="M72" s="170">
        <f t="shared" si="42"/>
        <v>24561</v>
      </c>
      <c r="N72" s="172">
        <f t="shared" si="42"/>
        <v>22264</v>
      </c>
      <c r="O72" s="173">
        <f t="shared" si="42"/>
        <v>23873</v>
      </c>
      <c r="P72" s="174">
        <f t="shared" si="42"/>
        <v>274934</v>
      </c>
      <c r="Q72" s="174">
        <f t="shared" si="42"/>
        <v>274934</v>
      </c>
      <c r="S72" s="175">
        <f t="shared" si="43"/>
        <v>138157</v>
      </c>
      <c r="T72" s="176">
        <f t="shared" si="43"/>
        <v>136777</v>
      </c>
      <c r="U72" s="176">
        <f t="shared" si="43"/>
        <v>43285</v>
      </c>
      <c r="Z72" s="41">
        <f>Z75+Z78</f>
        <v>959958</v>
      </c>
    </row>
    <row r="73" spans="1:26" ht="15" customHeight="1" x14ac:dyDescent="0.15">
      <c r="A73" s="168"/>
      <c r="B73" s="169"/>
      <c r="C73" s="169"/>
      <c r="D73" s="177">
        <f t="shared" ref="D73:Q73" si="44">D71/D72</f>
        <v>0.9064049177077137</v>
      </c>
      <c r="E73" s="177">
        <f t="shared" si="44"/>
        <v>0.96551724137931039</v>
      </c>
      <c r="F73" s="177">
        <f t="shared" si="44"/>
        <v>0.91810773206122043</v>
      </c>
      <c r="G73" s="177">
        <f t="shared" si="44"/>
        <v>0.97396963123644253</v>
      </c>
      <c r="H73" s="177">
        <f t="shared" si="44"/>
        <v>0.9483847010768659</v>
      </c>
      <c r="I73" s="177">
        <f t="shared" si="44"/>
        <v>0.83692234207698124</v>
      </c>
      <c r="J73" s="177">
        <f t="shared" si="44"/>
        <v>0.94003750381579521</v>
      </c>
      <c r="K73" s="177">
        <f t="shared" si="44"/>
        <v>0.81597269624573376</v>
      </c>
      <c r="L73" s="177">
        <f t="shared" si="44"/>
        <v>1.0179001558588769</v>
      </c>
      <c r="M73" s="177">
        <f t="shared" si="44"/>
        <v>0.92068726843369575</v>
      </c>
      <c r="N73" s="177">
        <f t="shared" si="44"/>
        <v>0.96725655767157748</v>
      </c>
      <c r="O73" s="177">
        <f t="shared" si="44"/>
        <v>1.0356050768650777</v>
      </c>
      <c r="P73" s="178">
        <f t="shared" si="44"/>
        <v>0.93663570165930732</v>
      </c>
      <c r="Q73" s="178">
        <f t="shared" si="44"/>
        <v>0.93663570165930732</v>
      </c>
      <c r="S73" s="177">
        <f>S71/S72</f>
        <v>0.92360864813219745</v>
      </c>
      <c r="T73" s="177">
        <f>T71/T72</f>
        <v>0.94979419054373182</v>
      </c>
      <c r="U73" s="177">
        <f>U71/U72</f>
        <v>0.93796927342035352</v>
      </c>
      <c r="Z73" s="61"/>
    </row>
    <row r="74" spans="1:26" s="26" customFormat="1" ht="15" customHeight="1" x14ac:dyDescent="0.15">
      <c r="A74" s="179"/>
      <c r="B74" s="180" t="s">
        <v>36</v>
      </c>
      <c r="C74" s="181"/>
      <c r="D74" s="64">
        <f t="shared" ref="D74:O75" si="45">D19+D46</f>
        <v>13389</v>
      </c>
      <c r="E74" s="64">
        <f t="shared" si="45"/>
        <v>17880</v>
      </c>
      <c r="F74" s="64">
        <f t="shared" si="45"/>
        <v>17622</v>
      </c>
      <c r="G74" s="64">
        <f t="shared" si="45"/>
        <v>17162</v>
      </c>
      <c r="H74" s="64">
        <f t="shared" si="45"/>
        <v>15553</v>
      </c>
      <c r="I74" s="64">
        <f t="shared" si="45"/>
        <v>15835</v>
      </c>
      <c r="J74" s="64">
        <f t="shared" si="45"/>
        <v>17222</v>
      </c>
      <c r="K74" s="64">
        <f t="shared" si="45"/>
        <v>14015</v>
      </c>
      <c r="L74" s="64">
        <f t="shared" si="45"/>
        <v>16827</v>
      </c>
      <c r="M74" s="64">
        <f t="shared" si="45"/>
        <v>17636</v>
      </c>
      <c r="N74" s="64">
        <f t="shared" si="45"/>
        <v>16978</v>
      </c>
      <c r="O74" s="64">
        <f t="shared" si="45"/>
        <v>17719</v>
      </c>
      <c r="P74" s="25">
        <f>SUM(D74:O74)</f>
        <v>197838</v>
      </c>
      <c r="Q74" s="25">
        <f>SUM(D74:O74)</f>
        <v>197838</v>
      </c>
      <c r="S74" s="27">
        <f>SUM(D74:I74)</f>
        <v>97441</v>
      </c>
      <c r="T74" s="28">
        <f>SUM(J74:O74)</f>
        <v>100397</v>
      </c>
      <c r="U74" s="28">
        <f>SUM(D74:E74)</f>
        <v>31269</v>
      </c>
      <c r="Z74" s="161">
        <f>SUM(L74:V74)</f>
        <v>693943</v>
      </c>
    </row>
    <row r="75" spans="1:26" ht="15" customHeight="1" x14ac:dyDescent="0.15">
      <c r="A75" s="179"/>
      <c r="B75" s="31"/>
      <c r="C75" s="182"/>
      <c r="D75" s="33">
        <f t="shared" si="45"/>
        <v>14832</v>
      </c>
      <c r="E75" s="33">
        <f t="shared" si="45"/>
        <v>18147</v>
      </c>
      <c r="F75" s="34">
        <f t="shared" si="45"/>
        <v>20589</v>
      </c>
      <c r="G75" s="33">
        <f t="shared" si="45"/>
        <v>17775</v>
      </c>
      <c r="H75" s="34">
        <f t="shared" si="45"/>
        <v>17043</v>
      </c>
      <c r="I75" s="33">
        <f t="shared" si="45"/>
        <v>19214</v>
      </c>
      <c r="J75" s="34">
        <f t="shared" si="45"/>
        <v>17803</v>
      </c>
      <c r="K75" s="33">
        <f t="shared" si="45"/>
        <v>16715</v>
      </c>
      <c r="L75" s="34">
        <f t="shared" si="45"/>
        <v>16437</v>
      </c>
      <c r="M75" s="33">
        <f t="shared" si="45"/>
        <v>19077</v>
      </c>
      <c r="N75" s="35">
        <f t="shared" si="45"/>
        <v>17053</v>
      </c>
      <c r="O75" s="36">
        <f t="shared" si="45"/>
        <v>18821</v>
      </c>
      <c r="P75" s="37">
        <f>P20+P47</f>
        <v>213506</v>
      </c>
      <c r="Q75" s="37">
        <f>SUM(D75:O75)</f>
        <v>213506</v>
      </c>
      <c r="S75" s="38">
        <f>SUM(D75:I75)</f>
        <v>107600</v>
      </c>
      <c r="T75" s="39">
        <f>SUM(J75:O75)</f>
        <v>105906</v>
      </c>
      <c r="U75" s="39">
        <f>SUM(D75:E75)</f>
        <v>32979</v>
      </c>
      <c r="Z75" s="41">
        <f>SUM(L75:V75)</f>
        <v>744885</v>
      </c>
    </row>
    <row r="76" spans="1:26" ht="15" customHeight="1" x14ac:dyDescent="0.15">
      <c r="A76" s="179"/>
      <c r="B76" s="183"/>
      <c r="C76" s="184"/>
      <c r="D76" s="69">
        <f t="shared" ref="D76:Q76" si="46">D74/D75</f>
        <v>0.90271035598705507</v>
      </c>
      <c r="E76" s="69">
        <f t="shared" si="46"/>
        <v>0.98528682426847414</v>
      </c>
      <c r="F76" s="69">
        <f t="shared" si="46"/>
        <v>0.85589392393996799</v>
      </c>
      <c r="G76" s="69">
        <f t="shared" si="46"/>
        <v>0.96551336146272859</v>
      </c>
      <c r="H76" s="69">
        <f t="shared" si="46"/>
        <v>0.91257407733380269</v>
      </c>
      <c r="I76" s="69">
        <f t="shared" si="46"/>
        <v>0.82413864890184241</v>
      </c>
      <c r="J76" s="69">
        <f t="shared" si="46"/>
        <v>0.96736505083412905</v>
      </c>
      <c r="K76" s="69">
        <f t="shared" si="46"/>
        <v>0.83846844151959321</v>
      </c>
      <c r="L76" s="69">
        <f t="shared" si="46"/>
        <v>1.0237269574739916</v>
      </c>
      <c r="M76" s="69">
        <f t="shared" si="46"/>
        <v>0.92446401425800706</v>
      </c>
      <c r="N76" s="69">
        <f t="shared" si="46"/>
        <v>0.99560194687151826</v>
      </c>
      <c r="O76" s="69">
        <f t="shared" si="46"/>
        <v>0.94144838212634818</v>
      </c>
      <c r="P76" s="70">
        <f t="shared" si="46"/>
        <v>0.92661564546195418</v>
      </c>
      <c r="Q76" s="70">
        <f t="shared" si="46"/>
        <v>0.92661564546195418</v>
      </c>
      <c r="S76" s="69">
        <f>S74/S75</f>
        <v>0.9055855018587361</v>
      </c>
      <c r="T76" s="69">
        <f>T74/T75</f>
        <v>0.94798217287028119</v>
      </c>
      <c r="U76" s="69">
        <f>U74/U75</f>
        <v>0.94814882197762207</v>
      </c>
      <c r="Z76" s="71"/>
    </row>
    <row r="77" spans="1:26" s="26" customFormat="1" ht="15" customHeight="1" x14ac:dyDescent="0.15">
      <c r="A77" s="179"/>
      <c r="B77" s="31" t="s">
        <v>39</v>
      </c>
      <c r="C77" s="182"/>
      <c r="D77" s="51">
        <f t="shared" ref="D77:O78" si="47">D22+D49</f>
        <v>4895</v>
      </c>
      <c r="E77" s="51">
        <f t="shared" si="47"/>
        <v>4436</v>
      </c>
      <c r="F77" s="51">
        <f t="shared" si="47"/>
        <v>5473</v>
      </c>
      <c r="G77" s="51">
        <f t="shared" si="47"/>
        <v>5288</v>
      </c>
      <c r="H77" s="51">
        <f t="shared" si="47"/>
        <v>4879</v>
      </c>
      <c r="I77" s="51">
        <f t="shared" si="47"/>
        <v>5191</v>
      </c>
      <c r="J77" s="51">
        <f t="shared" si="47"/>
        <v>4334</v>
      </c>
      <c r="K77" s="51">
        <f t="shared" si="47"/>
        <v>3916</v>
      </c>
      <c r="L77" s="51">
        <f t="shared" si="47"/>
        <v>4725</v>
      </c>
      <c r="M77" s="51">
        <f t="shared" si="47"/>
        <v>4977</v>
      </c>
      <c r="N77" s="51">
        <f t="shared" si="47"/>
        <v>4557</v>
      </c>
      <c r="O77" s="51">
        <f t="shared" si="47"/>
        <v>7004</v>
      </c>
      <c r="P77" s="52">
        <f>SUM(D77:O77)</f>
        <v>59675</v>
      </c>
      <c r="Q77" s="52">
        <f>SUM(D77:O77)</f>
        <v>59675</v>
      </c>
      <c r="S77" s="53">
        <f>SUM(D77:I77)</f>
        <v>30162</v>
      </c>
      <c r="T77" s="54">
        <f>SUM(J77:O77)</f>
        <v>29513</v>
      </c>
      <c r="U77" s="54">
        <f>SUM(D77:E77)</f>
        <v>9331</v>
      </c>
      <c r="Z77" s="185">
        <f>SUM(L77:V77)</f>
        <v>209619</v>
      </c>
    </row>
    <row r="78" spans="1:26" ht="15" customHeight="1" x14ac:dyDescent="0.15">
      <c r="A78" s="179"/>
      <c r="B78" s="31"/>
      <c r="C78" s="182"/>
      <c r="D78" s="33">
        <f t="shared" si="47"/>
        <v>5340</v>
      </c>
      <c r="E78" s="33">
        <f t="shared" si="47"/>
        <v>4966</v>
      </c>
      <c r="F78" s="34">
        <f t="shared" si="47"/>
        <v>4566</v>
      </c>
      <c r="G78" s="33">
        <f t="shared" si="47"/>
        <v>5275</v>
      </c>
      <c r="H78" s="34">
        <f t="shared" si="47"/>
        <v>4501</v>
      </c>
      <c r="I78" s="33">
        <f t="shared" si="47"/>
        <v>5909</v>
      </c>
      <c r="J78" s="34">
        <f t="shared" si="47"/>
        <v>5128</v>
      </c>
      <c r="K78" s="33">
        <f t="shared" si="47"/>
        <v>5260</v>
      </c>
      <c r="L78" s="34">
        <f t="shared" si="47"/>
        <v>4736</v>
      </c>
      <c r="M78" s="33">
        <f t="shared" si="47"/>
        <v>5484</v>
      </c>
      <c r="N78" s="35">
        <f t="shared" si="47"/>
        <v>5211</v>
      </c>
      <c r="O78" s="36">
        <f t="shared" si="47"/>
        <v>5052</v>
      </c>
      <c r="P78" s="37">
        <f>P23+P50</f>
        <v>61428</v>
      </c>
      <c r="Q78" s="37">
        <f>SUM(D78:O78)</f>
        <v>61428</v>
      </c>
      <c r="S78" s="38">
        <f>SUM(D78:I78)</f>
        <v>30557</v>
      </c>
      <c r="T78" s="39">
        <f>SUM(J78:O78)</f>
        <v>30871</v>
      </c>
      <c r="U78" s="39">
        <f>SUM(D78:E78)</f>
        <v>10306</v>
      </c>
      <c r="Z78" s="41">
        <f>SUM(L78:V78)</f>
        <v>215073</v>
      </c>
    </row>
    <row r="79" spans="1:26" ht="15" customHeight="1" x14ac:dyDescent="0.15">
      <c r="A79" s="186"/>
      <c r="B79" s="183"/>
      <c r="C79" s="184"/>
      <c r="D79" s="69">
        <f t="shared" ref="D79:Q79" si="48">D77/D78</f>
        <v>0.91666666666666663</v>
      </c>
      <c r="E79" s="69">
        <f t="shared" si="48"/>
        <v>0.89327426500201368</v>
      </c>
      <c r="F79" s="69">
        <f t="shared" si="48"/>
        <v>1.1986421375383267</v>
      </c>
      <c r="G79" s="69">
        <f t="shared" si="48"/>
        <v>1.0024644549763033</v>
      </c>
      <c r="H79" s="69">
        <f t="shared" si="48"/>
        <v>1.0839813374805598</v>
      </c>
      <c r="I79" s="69">
        <f t="shared" si="48"/>
        <v>0.87849043831443563</v>
      </c>
      <c r="J79" s="69">
        <f t="shared" si="48"/>
        <v>0.84516380655226209</v>
      </c>
      <c r="K79" s="69">
        <f t="shared" si="48"/>
        <v>0.74448669201520912</v>
      </c>
      <c r="L79" s="69">
        <f t="shared" si="48"/>
        <v>0.99767736486486491</v>
      </c>
      <c r="M79" s="69">
        <f t="shared" si="48"/>
        <v>0.90754923413566735</v>
      </c>
      <c r="N79" s="69">
        <f t="shared" si="48"/>
        <v>0.87449625791594698</v>
      </c>
      <c r="O79" s="69">
        <f t="shared" si="48"/>
        <v>1.386381631037213</v>
      </c>
      <c r="P79" s="70">
        <f t="shared" si="48"/>
        <v>0.97146252523279286</v>
      </c>
      <c r="Q79" s="70">
        <f t="shared" si="48"/>
        <v>0.97146252523279286</v>
      </c>
      <c r="S79" s="69">
        <f>S77/S78</f>
        <v>0.98707333835127797</v>
      </c>
      <c r="T79" s="69">
        <f>T77/T78</f>
        <v>0.95601049528683879</v>
      </c>
      <c r="U79" s="69">
        <f>U77/U78</f>
        <v>0.90539491558315544</v>
      </c>
      <c r="Z79" s="71"/>
    </row>
    <row r="80" spans="1:26" s="26" customFormat="1" ht="15" customHeight="1" x14ac:dyDescent="0.15">
      <c r="A80" s="187" t="s">
        <v>63</v>
      </c>
      <c r="B80" s="188"/>
      <c r="C80" s="189"/>
      <c r="D80" s="190">
        <f t="shared" ref="D80:Q81" si="49">D83+D86</f>
        <v>21208</v>
      </c>
      <c r="E80" s="190">
        <f t="shared" si="49"/>
        <v>18119</v>
      </c>
      <c r="F80" s="190">
        <f t="shared" si="49"/>
        <v>24064</v>
      </c>
      <c r="G80" s="190">
        <f t="shared" si="49"/>
        <v>21340</v>
      </c>
      <c r="H80" s="190">
        <f t="shared" si="49"/>
        <v>22044</v>
      </c>
      <c r="I80" s="190">
        <f t="shared" si="49"/>
        <v>21707</v>
      </c>
      <c r="J80" s="190">
        <f t="shared" si="49"/>
        <v>21230</v>
      </c>
      <c r="K80" s="190">
        <f t="shared" si="49"/>
        <v>19255</v>
      </c>
      <c r="L80" s="190">
        <f t="shared" si="49"/>
        <v>22297</v>
      </c>
      <c r="M80" s="190">
        <f t="shared" si="49"/>
        <v>20563</v>
      </c>
      <c r="N80" s="190">
        <f t="shared" si="49"/>
        <v>21675</v>
      </c>
      <c r="O80" s="190">
        <f t="shared" si="49"/>
        <v>22293</v>
      </c>
      <c r="P80" s="191">
        <f t="shared" si="49"/>
        <v>255795</v>
      </c>
      <c r="Q80" s="191">
        <f t="shared" si="49"/>
        <v>255795</v>
      </c>
      <c r="S80" s="192">
        <f t="shared" ref="S80:U81" si="50">S83+S86</f>
        <v>128482</v>
      </c>
      <c r="T80" s="193">
        <f t="shared" si="50"/>
        <v>127313</v>
      </c>
      <c r="U80" s="193">
        <f t="shared" si="50"/>
        <v>39327</v>
      </c>
      <c r="Z80" s="185">
        <f>Z83+Z86</f>
        <v>893540</v>
      </c>
    </row>
    <row r="81" spans="1:26" ht="15" customHeight="1" x14ac:dyDescent="0.15">
      <c r="A81" s="194"/>
      <c r="B81" s="195"/>
      <c r="C81" s="196"/>
      <c r="D81" s="197">
        <f t="shared" si="49"/>
        <v>22067</v>
      </c>
      <c r="E81" s="197">
        <f t="shared" si="49"/>
        <v>22984</v>
      </c>
      <c r="F81" s="198">
        <f t="shared" si="49"/>
        <v>24439</v>
      </c>
      <c r="G81" s="197">
        <f t="shared" si="49"/>
        <v>23146</v>
      </c>
      <c r="H81" s="198">
        <f t="shared" si="49"/>
        <v>22905</v>
      </c>
      <c r="I81" s="197">
        <f t="shared" si="49"/>
        <v>23894</v>
      </c>
      <c r="J81" s="198">
        <f t="shared" si="49"/>
        <v>24563</v>
      </c>
      <c r="K81" s="197">
        <f t="shared" si="49"/>
        <v>21542</v>
      </c>
      <c r="L81" s="198">
        <f t="shared" si="49"/>
        <v>20414</v>
      </c>
      <c r="M81" s="197">
        <f t="shared" si="49"/>
        <v>24586</v>
      </c>
      <c r="N81" s="199">
        <f t="shared" si="49"/>
        <v>22749</v>
      </c>
      <c r="O81" s="200">
        <f t="shared" si="49"/>
        <v>22825</v>
      </c>
      <c r="P81" s="201">
        <f t="shared" si="49"/>
        <v>276114</v>
      </c>
      <c r="Q81" s="201">
        <f t="shared" si="49"/>
        <v>276114</v>
      </c>
      <c r="S81" s="202">
        <f t="shared" si="50"/>
        <v>139435</v>
      </c>
      <c r="T81" s="203">
        <f t="shared" si="50"/>
        <v>136679</v>
      </c>
      <c r="U81" s="203">
        <f t="shared" si="50"/>
        <v>45051</v>
      </c>
      <c r="Z81" s="41">
        <f>Z84+Z87</f>
        <v>963967</v>
      </c>
    </row>
    <row r="82" spans="1:26" ht="15" customHeight="1" x14ac:dyDescent="0.15">
      <c r="A82" s="194"/>
      <c r="B82" s="195"/>
      <c r="C82" s="196"/>
      <c r="D82" s="204">
        <f t="shared" ref="D82:Q82" si="51">D80/D81</f>
        <v>0.96107309557257448</v>
      </c>
      <c r="E82" s="204">
        <f t="shared" si="51"/>
        <v>0.78833101287852414</v>
      </c>
      <c r="F82" s="204">
        <f t="shared" si="51"/>
        <v>0.98465567330905523</v>
      </c>
      <c r="G82" s="204">
        <f t="shared" si="51"/>
        <v>0.92197355914628876</v>
      </c>
      <c r="H82" s="204">
        <f t="shared" si="51"/>
        <v>0.96240995415848063</v>
      </c>
      <c r="I82" s="204">
        <f t="shared" si="51"/>
        <v>0.90847074579392317</v>
      </c>
      <c r="J82" s="204">
        <f t="shared" si="51"/>
        <v>0.86430810568741601</v>
      </c>
      <c r="K82" s="204">
        <f t="shared" si="51"/>
        <v>0.8938352984866772</v>
      </c>
      <c r="L82" s="204">
        <f t="shared" si="51"/>
        <v>1.0922406191829137</v>
      </c>
      <c r="M82" s="204">
        <f t="shared" si="51"/>
        <v>0.83637029203611812</v>
      </c>
      <c r="N82" s="204">
        <f t="shared" si="51"/>
        <v>0.95278913358828965</v>
      </c>
      <c r="O82" s="204">
        <f t="shared" si="51"/>
        <v>0.97669222343921136</v>
      </c>
      <c r="P82" s="205">
        <f t="shared" si="51"/>
        <v>0.92641083030922011</v>
      </c>
      <c r="Q82" s="205">
        <f t="shared" si="51"/>
        <v>0.92641083030922011</v>
      </c>
      <c r="S82" s="204">
        <f>S80/S81</f>
        <v>0.92144726933696708</v>
      </c>
      <c r="T82" s="204">
        <f>T80/T81</f>
        <v>0.93147447669356664</v>
      </c>
      <c r="U82" s="204">
        <f>U80/U81</f>
        <v>0.87294399680362256</v>
      </c>
      <c r="Z82" s="61"/>
    </row>
    <row r="83" spans="1:26" s="26" customFormat="1" ht="15" customHeight="1" x14ac:dyDescent="0.15">
      <c r="A83" s="206"/>
      <c r="B83" s="180" t="s">
        <v>64</v>
      </c>
      <c r="C83" s="181"/>
      <c r="D83" s="64">
        <f t="shared" ref="D83:O84" si="52">D28+D55</f>
        <v>18830</v>
      </c>
      <c r="E83" s="64">
        <f t="shared" si="52"/>
        <v>15359</v>
      </c>
      <c r="F83" s="64">
        <f t="shared" si="52"/>
        <v>19592</v>
      </c>
      <c r="G83" s="64">
        <f t="shared" si="52"/>
        <v>17365</v>
      </c>
      <c r="H83" s="64">
        <f t="shared" si="52"/>
        <v>18526</v>
      </c>
      <c r="I83" s="64">
        <f t="shared" si="52"/>
        <v>18542</v>
      </c>
      <c r="J83" s="64">
        <f t="shared" si="52"/>
        <v>17439</v>
      </c>
      <c r="K83" s="64">
        <f t="shared" si="52"/>
        <v>15883</v>
      </c>
      <c r="L83" s="64">
        <f t="shared" si="52"/>
        <v>18672</v>
      </c>
      <c r="M83" s="64">
        <f t="shared" si="52"/>
        <v>17087</v>
      </c>
      <c r="N83" s="64">
        <f t="shared" si="52"/>
        <v>18306</v>
      </c>
      <c r="O83" s="64">
        <f t="shared" si="52"/>
        <v>17331</v>
      </c>
      <c r="P83" s="25">
        <f>SUM(D83:O83)</f>
        <v>212932</v>
      </c>
      <c r="Q83" s="25">
        <f>SUM(D83:O83)</f>
        <v>212932</v>
      </c>
      <c r="S83" s="27">
        <f>SUM(D83:I83)</f>
        <v>108214</v>
      </c>
      <c r="T83" s="28">
        <f>SUM(J83:O83)</f>
        <v>104718</v>
      </c>
      <c r="U83" s="28">
        <f>SUM(D83:E83)</f>
        <v>34189</v>
      </c>
      <c r="Z83" s="161">
        <f>SUM(L83:V83)</f>
        <v>744381</v>
      </c>
    </row>
    <row r="84" spans="1:26" ht="15" customHeight="1" x14ac:dyDescent="0.15">
      <c r="A84" s="206"/>
      <c r="B84" s="31"/>
      <c r="C84" s="182"/>
      <c r="D84" s="33">
        <f t="shared" si="52"/>
        <v>19742</v>
      </c>
      <c r="E84" s="33">
        <f t="shared" si="52"/>
        <v>18468</v>
      </c>
      <c r="F84" s="33">
        <f t="shared" si="52"/>
        <v>20070</v>
      </c>
      <c r="G84" s="33">
        <f t="shared" si="52"/>
        <v>18021</v>
      </c>
      <c r="H84" s="33">
        <f t="shared" si="52"/>
        <v>19615</v>
      </c>
      <c r="I84" s="33">
        <f t="shared" si="52"/>
        <v>19847</v>
      </c>
      <c r="J84" s="33">
        <f t="shared" si="52"/>
        <v>20674</v>
      </c>
      <c r="K84" s="33">
        <f t="shared" si="52"/>
        <v>18789</v>
      </c>
      <c r="L84" s="33">
        <f t="shared" si="52"/>
        <v>16927</v>
      </c>
      <c r="M84" s="33">
        <f t="shared" si="52"/>
        <v>20228</v>
      </c>
      <c r="N84" s="33">
        <f t="shared" si="52"/>
        <v>18829</v>
      </c>
      <c r="O84" s="33">
        <f t="shared" si="52"/>
        <v>18529</v>
      </c>
      <c r="P84" s="37">
        <f>P29+P56</f>
        <v>229739</v>
      </c>
      <c r="Q84" s="37">
        <f>SUM(D84:O84)</f>
        <v>229739</v>
      </c>
      <c r="S84" s="38">
        <f>SUM(D84:I84)</f>
        <v>115763</v>
      </c>
      <c r="T84" s="39">
        <f>SUM(J84:O84)</f>
        <v>113976</v>
      </c>
      <c r="U84" s="39">
        <f>SUM(D84:E84)</f>
        <v>38210</v>
      </c>
      <c r="Z84" s="41">
        <f>SUM(L84:V84)</f>
        <v>801940</v>
      </c>
    </row>
    <row r="85" spans="1:26" ht="15" customHeight="1" x14ac:dyDescent="0.15">
      <c r="A85" s="206"/>
      <c r="B85" s="183"/>
      <c r="C85" s="184"/>
      <c r="D85" s="69">
        <f t="shared" ref="D85:Q85" si="53">D83/D84</f>
        <v>0.95380407253571065</v>
      </c>
      <c r="E85" s="69">
        <f t="shared" si="53"/>
        <v>0.83165475416937407</v>
      </c>
      <c r="F85" s="69">
        <f t="shared" si="53"/>
        <v>0.97618335824613856</v>
      </c>
      <c r="G85" s="69">
        <f t="shared" si="53"/>
        <v>0.96359802452694077</v>
      </c>
      <c r="H85" s="69">
        <f t="shared" si="53"/>
        <v>0.94448126433851642</v>
      </c>
      <c r="I85" s="69">
        <f t="shared" si="53"/>
        <v>0.93424698946944118</v>
      </c>
      <c r="J85" s="69">
        <f t="shared" si="53"/>
        <v>0.84352326593789295</v>
      </c>
      <c r="K85" s="69">
        <f t="shared" si="53"/>
        <v>0.84533503645750174</v>
      </c>
      <c r="L85" s="69">
        <f t="shared" si="53"/>
        <v>1.1030897382879423</v>
      </c>
      <c r="M85" s="69">
        <f t="shared" si="53"/>
        <v>0.84472018983587105</v>
      </c>
      <c r="N85" s="69">
        <f t="shared" si="53"/>
        <v>0.97222369748791759</v>
      </c>
      <c r="O85" s="69">
        <f t="shared" si="53"/>
        <v>0.93534459495925304</v>
      </c>
      <c r="P85" s="70">
        <f t="shared" si="53"/>
        <v>0.92684306974436204</v>
      </c>
      <c r="Q85" s="70">
        <f t="shared" si="53"/>
        <v>0.92684306974436204</v>
      </c>
      <c r="S85" s="69">
        <f>S83/S84</f>
        <v>0.93478918134464384</v>
      </c>
      <c r="T85" s="69">
        <f>T83/T84</f>
        <v>0.91877237313118554</v>
      </c>
      <c r="U85" s="69">
        <f>U83/U84</f>
        <v>0.89476576812352793</v>
      </c>
      <c r="Z85" s="71"/>
    </row>
    <row r="86" spans="1:26" s="26" customFormat="1" ht="15" customHeight="1" x14ac:dyDescent="0.15">
      <c r="A86" s="206"/>
      <c r="B86" s="31" t="s">
        <v>39</v>
      </c>
      <c r="C86" s="182"/>
      <c r="D86" s="51">
        <f t="shared" ref="D86:O87" si="54">D31+D58</f>
        <v>2378</v>
      </c>
      <c r="E86" s="51">
        <f t="shared" si="54"/>
        <v>2760</v>
      </c>
      <c r="F86" s="51">
        <f t="shared" si="54"/>
        <v>4472</v>
      </c>
      <c r="G86" s="51">
        <f t="shared" si="54"/>
        <v>3975</v>
      </c>
      <c r="H86" s="51">
        <f t="shared" si="54"/>
        <v>3518</v>
      </c>
      <c r="I86" s="51">
        <f t="shared" si="54"/>
        <v>3165</v>
      </c>
      <c r="J86" s="51">
        <f t="shared" si="54"/>
        <v>3791</v>
      </c>
      <c r="K86" s="51">
        <f t="shared" si="54"/>
        <v>3372</v>
      </c>
      <c r="L86" s="51">
        <f t="shared" si="54"/>
        <v>3625</v>
      </c>
      <c r="M86" s="51">
        <f t="shared" si="54"/>
        <v>3476</v>
      </c>
      <c r="N86" s="51">
        <f t="shared" si="54"/>
        <v>3369</v>
      </c>
      <c r="O86" s="51">
        <f t="shared" si="54"/>
        <v>4962</v>
      </c>
      <c r="P86" s="52">
        <f>SUM(D86:O86)</f>
        <v>42863</v>
      </c>
      <c r="Q86" s="52">
        <f>SUM(D86:O86)</f>
        <v>42863</v>
      </c>
      <c r="S86" s="53">
        <f>SUM(D86:I86)</f>
        <v>20268</v>
      </c>
      <c r="T86" s="54">
        <f>SUM(J86:O86)</f>
        <v>22595</v>
      </c>
      <c r="U86" s="54">
        <f>SUM(D86:E86)</f>
        <v>5138</v>
      </c>
      <c r="Z86" s="185">
        <f>SUM(L86:V86)</f>
        <v>149159</v>
      </c>
    </row>
    <row r="87" spans="1:26" ht="15" customHeight="1" x14ac:dyDescent="0.15">
      <c r="A87" s="206"/>
      <c r="B87" s="31"/>
      <c r="C87" s="182"/>
      <c r="D87" s="33">
        <f t="shared" si="54"/>
        <v>2325</v>
      </c>
      <c r="E87" s="33">
        <f t="shared" si="54"/>
        <v>4516</v>
      </c>
      <c r="F87" s="33">
        <f t="shared" si="54"/>
        <v>4369</v>
      </c>
      <c r="G87" s="33">
        <f t="shared" si="54"/>
        <v>5125</v>
      </c>
      <c r="H87" s="33">
        <f t="shared" si="54"/>
        <v>3290</v>
      </c>
      <c r="I87" s="33">
        <f t="shared" si="54"/>
        <v>4047</v>
      </c>
      <c r="J87" s="33">
        <f t="shared" si="54"/>
        <v>3889</v>
      </c>
      <c r="K87" s="33">
        <f t="shared" si="54"/>
        <v>2753</v>
      </c>
      <c r="L87" s="33">
        <f t="shared" si="54"/>
        <v>3487</v>
      </c>
      <c r="M87" s="33">
        <f t="shared" si="54"/>
        <v>4358</v>
      </c>
      <c r="N87" s="33">
        <f t="shared" si="54"/>
        <v>3920</v>
      </c>
      <c r="O87" s="33">
        <f t="shared" si="54"/>
        <v>4296</v>
      </c>
      <c r="P87" s="37">
        <f>P32+P59</f>
        <v>46375</v>
      </c>
      <c r="Q87" s="37">
        <f>SUM(D87:O87)</f>
        <v>46375</v>
      </c>
      <c r="S87" s="38">
        <f>SUM(D87:I87)</f>
        <v>23672</v>
      </c>
      <c r="T87" s="39">
        <f>SUM(J87:O87)</f>
        <v>22703</v>
      </c>
      <c r="U87" s="39">
        <f>SUM(D87:E87)</f>
        <v>6841</v>
      </c>
      <c r="Z87" s="41">
        <f>SUM(L87:V87)</f>
        <v>162027</v>
      </c>
    </row>
    <row r="88" spans="1:26" ht="15" customHeight="1" thickBot="1" x14ac:dyDescent="0.2">
      <c r="A88" s="207"/>
      <c r="B88" s="183"/>
      <c r="C88" s="184"/>
      <c r="D88" s="69">
        <f t="shared" ref="D88:Q88" si="55">D86/D87</f>
        <v>1.0227956989247311</v>
      </c>
      <c r="E88" s="69">
        <f t="shared" si="55"/>
        <v>0.61116031886625333</v>
      </c>
      <c r="F88" s="69">
        <f t="shared" si="55"/>
        <v>1.0235751888303959</v>
      </c>
      <c r="G88" s="69">
        <f t="shared" si="55"/>
        <v>0.775609756097561</v>
      </c>
      <c r="H88" s="69">
        <f t="shared" si="55"/>
        <v>1.0693009118541033</v>
      </c>
      <c r="I88" s="69">
        <f t="shared" si="55"/>
        <v>0.78206078576723503</v>
      </c>
      <c r="J88" s="69">
        <f t="shared" si="55"/>
        <v>0.97480071997942919</v>
      </c>
      <c r="K88" s="69">
        <f t="shared" si="55"/>
        <v>1.2248456229567743</v>
      </c>
      <c r="L88" s="69">
        <f t="shared" si="55"/>
        <v>1.0395755663894466</v>
      </c>
      <c r="M88" s="69">
        <f t="shared" si="55"/>
        <v>0.79761358421294171</v>
      </c>
      <c r="N88" s="69">
        <f t="shared" si="55"/>
        <v>0.85943877551020409</v>
      </c>
      <c r="O88" s="69">
        <f t="shared" si="55"/>
        <v>1.1550279329608939</v>
      </c>
      <c r="P88" s="75">
        <f t="shared" si="55"/>
        <v>0.92426954177897569</v>
      </c>
      <c r="Q88" s="75">
        <f t="shared" si="55"/>
        <v>0.92426954177897569</v>
      </c>
      <c r="S88" s="69">
        <f>S86/S87</f>
        <v>0.85620141939844541</v>
      </c>
      <c r="T88" s="69">
        <f>T86/T87</f>
        <v>0.99524291943795973</v>
      </c>
      <c r="U88" s="69">
        <f>U86/U87</f>
        <v>0.75105978658090922</v>
      </c>
      <c r="Z88" s="71"/>
    </row>
    <row r="89" spans="1:26" ht="15.75" thickTop="1" x14ac:dyDescent="0.15"/>
  </sheetData>
  <mergeCells count="31">
    <mergeCell ref="A80:C82"/>
    <mergeCell ref="A83:A88"/>
    <mergeCell ref="B83:C85"/>
    <mergeCell ref="B86:C88"/>
    <mergeCell ref="C58:C60"/>
    <mergeCell ref="A67:C67"/>
    <mergeCell ref="A68:C70"/>
    <mergeCell ref="A71:C73"/>
    <mergeCell ref="A74:A79"/>
    <mergeCell ref="B74:C76"/>
    <mergeCell ref="B77:C79"/>
    <mergeCell ref="C28:C30"/>
    <mergeCell ref="C31:C33"/>
    <mergeCell ref="A34:A60"/>
    <mergeCell ref="B37:C39"/>
    <mergeCell ref="B40:C42"/>
    <mergeCell ref="B43:B51"/>
    <mergeCell ref="C46:C48"/>
    <mergeCell ref="C49:C51"/>
    <mergeCell ref="B52:B60"/>
    <mergeCell ref="C55:C57"/>
    <mergeCell ref="A1:Q1"/>
    <mergeCell ref="A3:C3"/>
    <mergeCell ref="A4:C6"/>
    <mergeCell ref="A7:A33"/>
    <mergeCell ref="B10:C12"/>
    <mergeCell ref="B13:C15"/>
    <mergeCell ref="B16:B24"/>
    <mergeCell ref="C19:C21"/>
    <mergeCell ref="C22:C24"/>
    <mergeCell ref="B25:B33"/>
  </mergeCells>
  <phoneticPr fontId="3"/>
  <printOptions horizontalCentered="1"/>
  <pageMargins left="0.78740157480314965" right="0.78740157480314965" top="0.39370078740157483" bottom="0" header="0.51181102362204722" footer="0.51181102362204722"/>
  <pageSetup paperSize="8" scale="90" fitToHeight="2" orientation="landscape" r:id="rId1"/>
  <headerFooter alignWithMargins="0"/>
  <rowBreaks count="1" manualBreakCount="1">
    <brk id="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Container Cargo 2023</vt:lpstr>
      <vt:lpstr>'Container Cargo 2023'!Print_Area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2024-01-10T02:08:23Z</dcterms:created>
  <dcterms:modified xsi:type="dcterms:W3CDTF">2024-01-10T02:08:52Z</dcterms:modified>
</cp:coreProperties>
</file>