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4\Webアップ用\2022.12\"/>
    </mc:Choice>
  </mc:AlternateContent>
  <bookViews>
    <workbookView xWindow="0" yWindow="0" windowWidth="28800" windowHeight="13005"/>
  </bookViews>
  <sheets>
    <sheet name="Container Cargo 2022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'Container Cargo 2022'!$A$1:$V$88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1" l="1"/>
  <c r="O81" i="1" s="1"/>
  <c r="O82" i="1" s="1"/>
  <c r="N87" i="1"/>
  <c r="M87" i="1"/>
  <c r="L87" i="1"/>
  <c r="K87" i="1"/>
  <c r="J87" i="1"/>
  <c r="I87" i="1"/>
  <c r="H87" i="1"/>
  <c r="G87" i="1"/>
  <c r="G81" i="1" s="1"/>
  <c r="F87" i="1"/>
  <c r="E87" i="1"/>
  <c r="D87" i="1"/>
  <c r="O86" i="1"/>
  <c r="N86" i="1"/>
  <c r="N88" i="1" s="1"/>
  <c r="M86" i="1"/>
  <c r="L86" i="1"/>
  <c r="L88" i="1" s="1"/>
  <c r="K86" i="1"/>
  <c r="J86" i="1"/>
  <c r="T86" i="1" s="1"/>
  <c r="I86" i="1"/>
  <c r="H86" i="1"/>
  <c r="H88" i="1" s="1"/>
  <c r="G86" i="1"/>
  <c r="F86" i="1"/>
  <c r="F88" i="1" s="1"/>
  <c r="E86" i="1"/>
  <c r="D86" i="1"/>
  <c r="D88" i="1" s="1"/>
  <c r="N85" i="1"/>
  <c r="U84" i="1"/>
  <c r="P84" i="1"/>
  <c r="O84" i="1"/>
  <c r="N84" i="1"/>
  <c r="M84" i="1"/>
  <c r="L84" i="1"/>
  <c r="K84" i="1"/>
  <c r="J84" i="1"/>
  <c r="I84" i="1"/>
  <c r="H84" i="1"/>
  <c r="H81" i="1" s="1"/>
  <c r="G84" i="1"/>
  <c r="F84" i="1"/>
  <c r="E84" i="1"/>
  <c r="D84" i="1"/>
  <c r="S83" i="1"/>
  <c r="O83" i="1"/>
  <c r="O85" i="1" s="1"/>
  <c r="N83" i="1"/>
  <c r="N80" i="1" s="1"/>
  <c r="N82" i="1" s="1"/>
  <c r="M83" i="1"/>
  <c r="M85" i="1" s="1"/>
  <c r="L83" i="1"/>
  <c r="K83" i="1"/>
  <c r="K85" i="1" s="1"/>
  <c r="J83" i="1"/>
  <c r="I83" i="1"/>
  <c r="I85" i="1" s="1"/>
  <c r="H83" i="1"/>
  <c r="H85" i="1" s="1"/>
  <c r="G83" i="1"/>
  <c r="G85" i="1" s="1"/>
  <c r="F83" i="1"/>
  <c r="E83" i="1"/>
  <c r="E85" i="1" s="1"/>
  <c r="D83" i="1"/>
  <c r="Q83" i="1" s="1"/>
  <c r="N81" i="1"/>
  <c r="M81" i="1"/>
  <c r="M69" i="1" s="1"/>
  <c r="J81" i="1"/>
  <c r="I81" i="1"/>
  <c r="I69" i="1" s="1"/>
  <c r="F81" i="1"/>
  <c r="E81" i="1"/>
  <c r="O80" i="1"/>
  <c r="L80" i="1"/>
  <c r="K80" i="1"/>
  <c r="K68" i="1" s="1"/>
  <c r="H80" i="1"/>
  <c r="G80" i="1"/>
  <c r="G82" i="1" s="1"/>
  <c r="D80" i="1"/>
  <c r="D79" i="1"/>
  <c r="O78" i="1"/>
  <c r="N78" i="1"/>
  <c r="N72" i="1" s="1"/>
  <c r="N69" i="1" s="1"/>
  <c r="M78" i="1"/>
  <c r="L78" i="1"/>
  <c r="K78" i="1"/>
  <c r="J78" i="1"/>
  <c r="I78" i="1"/>
  <c r="H78" i="1"/>
  <c r="G78" i="1"/>
  <c r="F78" i="1"/>
  <c r="E78" i="1"/>
  <c r="D78" i="1"/>
  <c r="O77" i="1"/>
  <c r="O79" i="1" s="1"/>
  <c r="N77" i="1"/>
  <c r="M77" i="1"/>
  <c r="M79" i="1" s="1"/>
  <c r="L77" i="1"/>
  <c r="K77" i="1"/>
  <c r="K79" i="1" s="1"/>
  <c r="J77" i="1"/>
  <c r="I77" i="1"/>
  <c r="I79" i="1" s="1"/>
  <c r="H77" i="1"/>
  <c r="H71" i="1" s="1"/>
  <c r="G77" i="1"/>
  <c r="G79" i="1" s="1"/>
  <c r="F77" i="1"/>
  <c r="E77" i="1"/>
  <c r="E79" i="1" s="1"/>
  <c r="D77" i="1"/>
  <c r="I76" i="1"/>
  <c r="E76" i="1"/>
  <c r="T75" i="1"/>
  <c r="O75" i="1"/>
  <c r="O72" i="1" s="1"/>
  <c r="N75" i="1"/>
  <c r="M75" i="1"/>
  <c r="L75" i="1"/>
  <c r="K75" i="1"/>
  <c r="K72" i="1" s="1"/>
  <c r="J75" i="1"/>
  <c r="I75" i="1"/>
  <c r="H75" i="1"/>
  <c r="G75" i="1"/>
  <c r="G72" i="1" s="1"/>
  <c r="F75" i="1"/>
  <c r="E75" i="1"/>
  <c r="D75" i="1"/>
  <c r="S75" i="1" s="1"/>
  <c r="Q74" i="1"/>
  <c r="O74" i="1"/>
  <c r="O76" i="1" s="1"/>
  <c r="N74" i="1"/>
  <c r="N76" i="1" s="1"/>
  <c r="M74" i="1"/>
  <c r="M71" i="1" s="1"/>
  <c r="L74" i="1"/>
  <c r="L76" i="1" s="1"/>
  <c r="K74" i="1"/>
  <c r="K76" i="1" s="1"/>
  <c r="J74" i="1"/>
  <c r="T74" i="1" s="1"/>
  <c r="I74" i="1"/>
  <c r="I71" i="1" s="1"/>
  <c r="H74" i="1"/>
  <c r="H76" i="1" s="1"/>
  <c r="G74" i="1"/>
  <c r="G76" i="1" s="1"/>
  <c r="F74" i="1"/>
  <c r="F76" i="1" s="1"/>
  <c r="E74" i="1"/>
  <c r="E71" i="1" s="1"/>
  <c r="D74" i="1"/>
  <c r="D76" i="1" s="1"/>
  <c r="M72" i="1"/>
  <c r="L72" i="1"/>
  <c r="I72" i="1"/>
  <c r="H72" i="1"/>
  <c r="H69" i="1" s="1"/>
  <c r="E72" i="1"/>
  <c r="D72" i="1"/>
  <c r="O71" i="1"/>
  <c r="O73" i="1" s="1"/>
  <c r="N71" i="1"/>
  <c r="K71" i="1"/>
  <c r="K73" i="1" s="1"/>
  <c r="J71" i="1"/>
  <c r="G71" i="1"/>
  <c r="G73" i="1" s="1"/>
  <c r="F71" i="1"/>
  <c r="E69" i="1"/>
  <c r="O68" i="1"/>
  <c r="G68" i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T59" i="1"/>
  <c r="Z59" i="1" s="1"/>
  <c r="S59" i="1"/>
  <c r="S53" i="1" s="1"/>
  <c r="Q59" i="1"/>
  <c r="P59" i="1"/>
  <c r="Z58" i="1"/>
  <c r="U58" i="1"/>
  <c r="U52" i="1" s="1"/>
  <c r="T58" i="1"/>
  <c r="T60" i="1" s="1"/>
  <c r="S58" i="1"/>
  <c r="Q58" i="1"/>
  <c r="Q60" i="1" s="1"/>
  <c r="P58" i="1"/>
  <c r="P52" i="1" s="1"/>
  <c r="P54" i="1" s="1"/>
  <c r="Q57" i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Q56" i="1"/>
  <c r="Q53" i="1" s="1"/>
  <c r="P56" i="1"/>
  <c r="Z55" i="1"/>
  <c r="Z52" i="1" s="1"/>
  <c r="U55" i="1"/>
  <c r="U57" i="1" s="1"/>
  <c r="T55" i="1"/>
  <c r="T57" i="1" s="1"/>
  <c r="S55" i="1"/>
  <c r="S57" i="1" s="1"/>
  <c r="Q55" i="1"/>
  <c r="Q52" i="1" s="1"/>
  <c r="P55" i="1"/>
  <c r="P57" i="1" s="1"/>
  <c r="U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S52" i="1"/>
  <c r="S54" i="1" s="1"/>
  <c r="O52" i="1"/>
  <c r="O54" i="1" s="1"/>
  <c r="N52" i="1"/>
  <c r="N54" i="1" s="1"/>
  <c r="M52" i="1"/>
  <c r="M54" i="1" s="1"/>
  <c r="L52" i="1"/>
  <c r="L54" i="1" s="1"/>
  <c r="K52" i="1"/>
  <c r="K54" i="1" s="1"/>
  <c r="J52" i="1"/>
  <c r="J34" i="1" s="1"/>
  <c r="J36" i="1" s="1"/>
  <c r="I52" i="1"/>
  <c r="I54" i="1" s="1"/>
  <c r="H52" i="1"/>
  <c r="H54" i="1" s="1"/>
  <c r="G52" i="1"/>
  <c r="G54" i="1" s="1"/>
  <c r="F52" i="1"/>
  <c r="F54" i="1" s="1"/>
  <c r="E52" i="1"/>
  <c r="E54" i="1" s="1"/>
  <c r="D52" i="1"/>
  <c r="D54" i="1" s="1"/>
  <c r="Q51" i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Z50" i="1" s="1"/>
  <c r="Z41" i="1" s="1"/>
  <c r="S50" i="1"/>
  <c r="Q50" i="1"/>
  <c r="P50" i="1"/>
  <c r="Z49" i="1"/>
  <c r="Z40" i="1" s="1"/>
  <c r="U49" i="1"/>
  <c r="U51" i="1" s="1"/>
  <c r="T49" i="1"/>
  <c r="S49" i="1"/>
  <c r="S51" i="1" s="1"/>
  <c r="Q49" i="1"/>
  <c r="Q40" i="1" s="1"/>
  <c r="Q42" i="1" s="1"/>
  <c r="P49" i="1"/>
  <c r="P51" i="1" s="1"/>
  <c r="S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T47" i="1"/>
  <c r="S47" i="1"/>
  <c r="S44" i="1" s="1"/>
  <c r="Q47" i="1"/>
  <c r="P47" i="1"/>
  <c r="Z46" i="1"/>
  <c r="Z43" i="1" s="1"/>
  <c r="U46" i="1"/>
  <c r="U48" i="1" s="1"/>
  <c r="T46" i="1"/>
  <c r="S46" i="1"/>
  <c r="Q46" i="1"/>
  <c r="Q43" i="1" s="1"/>
  <c r="Q45" i="1" s="1"/>
  <c r="P46" i="1"/>
  <c r="O45" i="1"/>
  <c r="N45" i="1"/>
  <c r="L45" i="1"/>
  <c r="J45" i="1"/>
  <c r="D45" i="1"/>
  <c r="U44" i="1"/>
  <c r="Q44" i="1"/>
  <c r="P44" i="1"/>
  <c r="O44" i="1"/>
  <c r="N44" i="1"/>
  <c r="N35" i="1" s="1"/>
  <c r="M44" i="1"/>
  <c r="M35" i="1" s="1"/>
  <c r="M36" i="1" s="1"/>
  <c r="L44" i="1"/>
  <c r="K44" i="1"/>
  <c r="J44" i="1"/>
  <c r="J35" i="1" s="1"/>
  <c r="I44" i="1"/>
  <c r="H44" i="1"/>
  <c r="G44" i="1"/>
  <c r="F44" i="1"/>
  <c r="F35" i="1" s="1"/>
  <c r="E44" i="1"/>
  <c r="E35" i="1" s="1"/>
  <c r="E36" i="1" s="1"/>
  <c r="D44" i="1"/>
  <c r="U43" i="1"/>
  <c r="T43" i="1"/>
  <c r="S43" i="1"/>
  <c r="P43" i="1"/>
  <c r="P45" i="1" s="1"/>
  <c r="O43" i="1"/>
  <c r="O34" i="1" s="1"/>
  <c r="N43" i="1"/>
  <c r="M43" i="1"/>
  <c r="M45" i="1" s="1"/>
  <c r="L43" i="1"/>
  <c r="L34" i="1" s="1"/>
  <c r="K43" i="1"/>
  <c r="K45" i="1" s="1"/>
  <c r="J43" i="1"/>
  <c r="I43" i="1"/>
  <c r="I45" i="1" s="1"/>
  <c r="H43" i="1"/>
  <c r="G43" i="1"/>
  <c r="G45" i="1" s="1"/>
  <c r="F43" i="1"/>
  <c r="F45" i="1" s="1"/>
  <c r="E43" i="1"/>
  <c r="E45" i="1" s="1"/>
  <c r="D43" i="1"/>
  <c r="O42" i="1"/>
  <c r="L42" i="1"/>
  <c r="I42" i="1"/>
  <c r="G42" i="1"/>
  <c r="U41" i="1"/>
  <c r="Q41" i="1"/>
  <c r="P41" i="1"/>
  <c r="O41" i="1"/>
  <c r="N41" i="1"/>
  <c r="M41" i="1"/>
  <c r="L41" i="1"/>
  <c r="K41" i="1"/>
  <c r="K42" i="1" s="1"/>
  <c r="J41" i="1"/>
  <c r="I41" i="1"/>
  <c r="H41" i="1"/>
  <c r="G41" i="1"/>
  <c r="F41" i="1"/>
  <c r="E41" i="1"/>
  <c r="D41" i="1"/>
  <c r="T40" i="1"/>
  <c r="S40" i="1"/>
  <c r="O40" i="1"/>
  <c r="N40" i="1"/>
  <c r="N42" i="1" s="1"/>
  <c r="M40" i="1"/>
  <c r="M42" i="1" s="1"/>
  <c r="L40" i="1"/>
  <c r="K40" i="1"/>
  <c r="J40" i="1"/>
  <c r="J42" i="1" s="1"/>
  <c r="I40" i="1"/>
  <c r="H40" i="1"/>
  <c r="H42" i="1" s="1"/>
  <c r="G40" i="1"/>
  <c r="F40" i="1"/>
  <c r="F42" i="1" s="1"/>
  <c r="E40" i="1"/>
  <c r="E42" i="1" s="1"/>
  <c r="D40" i="1"/>
  <c r="D42" i="1" s="1"/>
  <c r="M39" i="1"/>
  <c r="E39" i="1"/>
  <c r="U38" i="1"/>
  <c r="S38" i="1"/>
  <c r="Q38" i="1"/>
  <c r="P38" i="1"/>
  <c r="P35" i="1" s="1"/>
  <c r="O38" i="1"/>
  <c r="N38" i="1"/>
  <c r="M38" i="1"/>
  <c r="L38" i="1"/>
  <c r="K38" i="1"/>
  <c r="J38" i="1"/>
  <c r="I38" i="1"/>
  <c r="H38" i="1"/>
  <c r="H39" i="1" s="1"/>
  <c r="G38" i="1"/>
  <c r="F38" i="1"/>
  <c r="E38" i="1"/>
  <c r="D38" i="1"/>
  <c r="U37" i="1"/>
  <c r="U39" i="1" s="1"/>
  <c r="T37" i="1"/>
  <c r="S37" i="1"/>
  <c r="S34" i="1" s="1"/>
  <c r="P37" i="1"/>
  <c r="O37" i="1"/>
  <c r="N37" i="1"/>
  <c r="N39" i="1" s="1"/>
  <c r="M37" i="1"/>
  <c r="L37" i="1"/>
  <c r="L39" i="1" s="1"/>
  <c r="K37" i="1"/>
  <c r="J37" i="1"/>
  <c r="J39" i="1" s="1"/>
  <c r="I37" i="1"/>
  <c r="I39" i="1" s="1"/>
  <c r="H37" i="1"/>
  <c r="G37" i="1"/>
  <c r="F37" i="1"/>
  <c r="F39" i="1" s="1"/>
  <c r="E37" i="1"/>
  <c r="D37" i="1"/>
  <c r="D39" i="1" s="1"/>
  <c r="U35" i="1"/>
  <c r="Q35" i="1"/>
  <c r="O35" i="1"/>
  <c r="L35" i="1"/>
  <c r="K35" i="1"/>
  <c r="I35" i="1"/>
  <c r="H35" i="1"/>
  <c r="G35" i="1"/>
  <c r="D35" i="1"/>
  <c r="M34" i="1"/>
  <c r="K34" i="1"/>
  <c r="K36" i="1" s="1"/>
  <c r="I34" i="1"/>
  <c r="I36" i="1" s="1"/>
  <c r="F34" i="1"/>
  <c r="F36" i="1" s="1"/>
  <c r="E34" i="1"/>
  <c r="S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U32" i="1"/>
  <c r="T32" i="1"/>
  <c r="S32" i="1"/>
  <c r="Q32" i="1"/>
  <c r="P32" i="1"/>
  <c r="P87" i="1" s="1"/>
  <c r="U31" i="1"/>
  <c r="U33" i="1" s="1"/>
  <c r="T31" i="1"/>
  <c r="Z31" i="1" s="1"/>
  <c r="S31" i="1"/>
  <c r="Q31" i="1"/>
  <c r="P31" i="1"/>
  <c r="P33" i="1" s="1"/>
  <c r="T30" i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U29" i="1"/>
  <c r="T29" i="1"/>
  <c r="S29" i="1"/>
  <c r="S11" i="1" s="1"/>
  <c r="S8" i="1" s="1"/>
  <c r="Q29" i="1"/>
  <c r="P29" i="1"/>
  <c r="U28" i="1"/>
  <c r="U30" i="1" s="1"/>
  <c r="T28" i="1"/>
  <c r="T25" i="1" s="1"/>
  <c r="T27" i="1" s="1"/>
  <c r="S28" i="1"/>
  <c r="Q28" i="1"/>
  <c r="Q30" i="1" s="1"/>
  <c r="P28" i="1"/>
  <c r="P25" i="1" s="1"/>
  <c r="P27" i="1" s="1"/>
  <c r="M27" i="1"/>
  <c r="E27" i="1"/>
  <c r="U26" i="1"/>
  <c r="T26" i="1"/>
  <c r="S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S25" i="1"/>
  <c r="S27" i="1" s="1"/>
  <c r="Q25" i="1"/>
  <c r="O25" i="1"/>
  <c r="N25" i="1"/>
  <c r="N27" i="1" s="1"/>
  <c r="M25" i="1"/>
  <c r="L25" i="1"/>
  <c r="L27" i="1" s="1"/>
  <c r="K25" i="1"/>
  <c r="J25" i="1"/>
  <c r="J27" i="1" s="1"/>
  <c r="I25" i="1"/>
  <c r="I27" i="1" s="1"/>
  <c r="H25" i="1"/>
  <c r="H27" i="1" s="1"/>
  <c r="G25" i="1"/>
  <c r="F25" i="1"/>
  <c r="F27" i="1" s="1"/>
  <c r="E25" i="1"/>
  <c r="D25" i="1"/>
  <c r="D27" i="1" s="1"/>
  <c r="S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Z23" i="1" s="1"/>
  <c r="S23" i="1"/>
  <c r="Q23" i="1"/>
  <c r="Q14" i="1" s="1"/>
  <c r="P23" i="1"/>
  <c r="P78" i="1" s="1"/>
  <c r="Z22" i="1"/>
  <c r="Z16" i="1" s="1"/>
  <c r="U22" i="1"/>
  <c r="U24" i="1" s="1"/>
  <c r="T22" i="1"/>
  <c r="T13" i="1" s="1"/>
  <c r="S22" i="1"/>
  <c r="Q22" i="1"/>
  <c r="Q24" i="1" s="1"/>
  <c r="P22" i="1"/>
  <c r="P24" i="1" s="1"/>
  <c r="S21" i="1"/>
  <c r="O21" i="1"/>
  <c r="N21" i="1"/>
  <c r="M21" i="1"/>
  <c r="L21" i="1"/>
  <c r="K21" i="1"/>
  <c r="J21" i="1"/>
  <c r="I21" i="1"/>
  <c r="H21" i="1"/>
  <c r="G21" i="1"/>
  <c r="F21" i="1"/>
  <c r="E21" i="1"/>
  <c r="D21" i="1"/>
  <c r="Z20" i="1"/>
  <c r="U20" i="1"/>
  <c r="U17" i="1" s="1"/>
  <c r="T20" i="1"/>
  <c r="S20" i="1"/>
  <c r="Q20" i="1"/>
  <c r="Q17" i="1" s="1"/>
  <c r="P20" i="1"/>
  <c r="U19" i="1"/>
  <c r="U10" i="1" s="1"/>
  <c r="U12" i="1" s="1"/>
  <c r="T19" i="1"/>
  <c r="Z19" i="1" s="1"/>
  <c r="S19" i="1"/>
  <c r="S16" i="1" s="1"/>
  <c r="Q19" i="1"/>
  <c r="P19" i="1"/>
  <c r="P21" i="1" s="1"/>
  <c r="K18" i="1"/>
  <c r="S17" i="1"/>
  <c r="O17" i="1"/>
  <c r="O8" i="1" s="1"/>
  <c r="O5" i="1" s="1"/>
  <c r="N17" i="1"/>
  <c r="M17" i="1"/>
  <c r="M18" i="1" s="1"/>
  <c r="L17" i="1"/>
  <c r="K17" i="1"/>
  <c r="K8" i="1" s="1"/>
  <c r="K5" i="1" s="1"/>
  <c r="J17" i="1"/>
  <c r="I17" i="1"/>
  <c r="I8" i="1" s="1"/>
  <c r="I5" i="1" s="1"/>
  <c r="H17" i="1"/>
  <c r="G17" i="1"/>
  <c r="G8" i="1" s="1"/>
  <c r="G5" i="1" s="1"/>
  <c r="F17" i="1"/>
  <c r="E17" i="1"/>
  <c r="E8" i="1" s="1"/>
  <c r="D17" i="1"/>
  <c r="T16" i="1"/>
  <c r="O16" i="1"/>
  <c r="O18" i="1" s="1"/>
  <c r="N16" i="1"/>
  <c r="N18" i="1" s="1"/>
  <c r="M16" i="1"/>
  <c r="L16" i="1"/>
  <c r="L18" i="1" s="1"/>
  <c r="K16" i="1"/>
  <c r="J16" i="1"/>
  <c r="J18" i="1" s="1"/>
  <c r="I16" i="1"/>
  <c r="I18" i="1" s="1"/>
  <c r="H16" i="1"/>
  <c r="H18" i="1" s="1"/>
  <c r="G16" i="1"/>
  <c r="G18" i="1" s="1"/>
  <c r="F16" i="1"/>
  <c r="F18" i="1" s="1"/>
  <c r="E16" i="1"/>
  <c r="D16" i="1"/>
  <c r="D18" i="1" s="1"/>
  <c r="M15" i="1"/>
  <c r="U14" i="1"/>
  <c r="S14" i="1"/>
  <c r="S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U13" i="1"/>
  <c r="U15" i="1" s="1"/>
  <c r="S13" i="1"/>
  <c r="P13" i="1"/>
  <c r="P15" i="1" s="1"/>
  <c r="O13" i="1"/>
  <c r="O15" i="1" s="1"/>
  <c r="N13" i="1"/>
  <c r="N15" i="1" s="1"/>
  <c r="M13" i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Z11" i="1"/>
  <c r="U11" i="1"/>
  <c r="T11" i="1"/>
  <c r="Q11" i="1"/>
  <c r="Q8" i="1" s="1"/>
  <c r="Q5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T10" i="1"/>
  <c r="T12" i="1" s="1"/>
  <c r="Q10" i="1"/>
  <c r="O10" i="1"/>
  <c r="O12" i="1" s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U8" i="1"/>
  <c r="U5" i="1" s="1"/>
  <c r="P8" i="1"/>
  <c r="P5" i="1" s="1"/>
  <c r="N8" i="1"/>
  <c r="N5" i="1" s="1"/>
  <c r="L8" i="1"/>
  <c r="L5" i="1" s="1"/>
  <c r="J8" i="1"/>
  <c r="J5" i="1" s="1"/>
  <c r="H8" i="1"/>
  <c r="H5" i="1" s="1"/>
  <c r="F8" i="1"/>
  <c r="F5" i="1" s="1"/>
  <c r="D8" i="1"/>
  <c r="D5" i="1" s="1"/>
  <c r="O7" i="1"/>
  <c r="N7" i="1"/>
  <c r="M7" i="1"/>
  <c r="L7" i="1"/>
  <c r="L9" i="1" s="1"/>
  <c r="K7" i="1"/>
  <c r="J7" i="1"/>
  <c r="I7" i="1"/>
  <c r="I9" i="1" s="1"/>
  <c r="H7" i="1"/>
  <c r="H9" i="1" s="1"/>
  <c r="G7" i="1"/>
  <c r="F7" i="1"/>
  <c r="F4" i="1" s="1"/>
  <c r="E7" i="1"/>
  <c r="E9" i="1" s="1"/>
  <c r="D7" i="1"/>
  <c r="D9" i="1" s="1"/>
  <c r="M4" i="1"/>
  <c r="K4" i="1"/>
  <c r="K6" i="1" s="1"/>
  <c r="I4" i="1"/>
  <c r="I6" i="1" s="1"/>
  <c r="E4" i="1"/>
  <c r="O36" i="1" l="1"/>
  <c r="O4" i="1"/>
  <c r="O6" i="1" s="1"/>
  <c r="F6" i="1"/>
  <c r="J4" i="1"/>
  <c r="J6" i="1" s="1"/>
  <c r="Z8" i="1"/>
  <c r="Z14" i="1"/>
  <c r="Z17" i="1"/>
  <c r="T42" i="1"/>
  <c r="G9" i="1"/>
  <c r="K9" i="1"/>
  <c r="O9" i="1"/>
  <c r="Q7" i="1"/>
  <c r="E5" i="1"/>
  <c r="E6" i="1" s="1"/>
  <c r="S36" i="1"/>
  <c r="F9" i="1"/>
  <c r="J9" i="1"/>
  <c r="N9" i="1"/>
  <c r="Q12" i="1"/>
  <c r="E18" i="1"/>
  <c r="P30" i="1"/>
  <c r="S39" i="1"/>
  <c r="S42" i="1"/>
  <c r="S45" i="1"/>
  <c r="Z47" i="1"/>
  <c r="T44" i="1"/>
  <c r="U54" i="1"/>
  <c r="U60" i="1"/>
  <c r="L82" i="1"/>
  <c r="S80" i="1"/>
  <c r="L4" i="1"/>
  <c r="L6" i="1" s="1"/>
  <c r="T7" i="1"/>
  <c r="M8" i="1"/>
  <c r="M5" i="1" s="1"/>
  <c r="M6" i="1" s="1"/>
  <c r="S10" i="1"/>
  <c r="Q13" i="1"/>
  <c r="Q15" i="1" s="1"/>
  <c r="Z13" i="1"/>
  <c r="T14" i="1"/>
  <c r="T15" i="1" s="1"/>
  <c r="U16" i="1"/>
  <c r="T17" i="1"/>
  <c r="T8" i="1" s="1"/>
  <c r="Q21" i="1"/>
  <c r="P75" i="1"/>
  <c r="P72" i="1" s="1"/>
  <c r="P69" i="1" s="1"/>
  <c r="P17" i="1"/>
  <c r="T21" i="1"/>
  <c r="T24" i="1"/>
  <c r="G27" i="1"/>
  <c r="K27" i="1"/>
  <c r="O27" i="1"/>
  <c r="U25" i="1"/>
  <c r="U27" i="1" s="1"/>
  <c r="Z28" i="1"/>
  <c r="Q33" i="1"/>
  <c r="T33" i="1"/>
  <c r="G34" i="1"/>
  <c r="G39" i="1"/>
  <c r="K39" i="1"/>
  <c r="O39" i="1"/>
  <c r="T39" i="1"/>
  <c r="T51" i="1"/>
  <c r="Q54" i="1"/>
  <c r="T53" i="1"/>
  <c r="Z56" i="1"/>
  <c r="Z53" i="1" s="1"/>
  <c r="Q71" i="1"/>
  <c r="H79" i="1"/>
  <c r="D81" i="1"/>
  <c r="D82" i="1" s="1"/>
  <c r="S84" i="1"/>
  <c r="Q84" i="1"/>
  <c r="Q81" i="1" s="1"/>
  <c r="L81" i="1"/>
  <c r="P81" i="1"/>
  <c r="S85" i="1"/>
  <c r="G88" i="1"/>
  <c r="K88" i="1"/>
  <c r="O88" i="1"/>
  <c r="P16" i="1"/>
  <c r="P18" i="1" s="1"/>
  <c r="S18" i="1"/>
  <c r="U21" i="1"/>
  <c r="S30" i="1"/>
  <c r="N34" i="1"/>
  <c r="N36" i="1" s="1"/>
  <c r="S35" i="1"/>
  <c r="S5" i="1" s="1"/>
  <c r="P39" i="1"/>
  <c r="P40" i="1"/>
  <c r="P42" i="1" s="1"/>
  <c r="U40" i="1"/>
  <c r="U42" i="1" s="1"/>
  <c r="S41" i="1"/>
  <c r="U45" i="1"/>
  <c r="U34" i="1"/>
  <c r="U36" i="1" s="1"/>
  <c r="T48" i="1"/>
  <c r="J54" i="1"/>
  <c r="D69" i="1"/>
  <c r="L69" i="1"/>
  <c r="S77" i="1"/>
  <c r="S79" i="1" s="1"/>
  <c r="D71" i="1"/>
  <c r="Q77" i="1"/>
  <c r="H73" i="1"/>
  <c r="H68" i="1"/>
  <c r="H70" i="1" s="1"/>
  <c r="L71" i="1"/>
  <c r="P77" i="1"/>
  <c r="P79" i="1" s="1"/>
  <c r="F72" i="1"/>
  <c r="S78" i="1"/>
  <c r="S72" i="1" s="1"/>
  <c r="J72" i="1"/>
  <c r="J69" i="1" s="1"/>
  <c r="T78" i="1"/>
  <c r="T72" i="1" s="1"/>
  <c r="L79" i="1"/>
  <c r="F80" i="1"/>
  <c r="F82" i="1" s="1"/>
  <c r="F85" i="1"/>
  <c r="J80" i="1"/>
  <c r="J82" i="1" s="1"/>
  <c r="T83" i="1"/>
  <c r="K81" i="1"/>
  <c r="K82" i="1" s="1"/>
  <c r="T87" i="1"/>
  <c r="T88" i="1" s="1"/>
  <c r="P10" i="1"/>
  <c r="Q16" i="1"/>
  <c r="Q18" i="1" s="1"/>
  <c r="Q26" i="1"/>
  <c r="Q27" i="1" s="1"/>
  <c r="Z26" i="1"/>
  <c r="Q37" i="1"/>
  <c r="Z37" i="1"/>
  <c r="Z34" i="1" s="1"/>
  <c r="T38" i="1"/>
  <c r="T41" i="1"/>
  <c r="D34" i="1"/>
  <c r="D36" i="1" s="1"/>
  <c r="H34" i="1"/>
  <c r="H36" i="1" s="1"/>
  <c r="L36" i="1"/>
  <c r="H45" i="1"/>
  <c r="Q48" i="1"/>
  <c r="P60" i="1"/>
  <c r="N73" i="1"/>
  <c r="T76" i="1"/>
  <c r="T71" i="1"/>
  <c r="U77" i="1"/>
  <c r="J85" i="1"/>
  <c r="E80" i="1"/>
  <c r="E82" i="1" s="1"/>
  <c r="Q86" i="1"/>
  <c r="Q88" i="1" s="1"/>
  <c r="I80" i="1"/>
  <c r="I82" i="1" s="1"/>
  <c r="I88" i="1"/>
  <c r="M80" i="1"/>
  <c r="M82" i="1" s="1"/>
  <c r="M88" i="1"/>
  <c r="E88" i="1"/>
  <c r="S60" i="1"/>
  <c r="F68" i="1"/>
  <c r="N68" i="1"/>
  <c r="N70" i="1" s="1"/>
  <c r="E73" i="1"/>
  <c r="I73" i="1"/>
  <c r="I68" i="1"/>
  <c r="I70" i="1" s="1"/>
  <c r="M73" i="1"/>
  <c r="G69" i="1"/>
  <c r="G70" i="1" s="1"/>
  <c r="O69" i="1"/>
  <c r="O70" i="1" s="1"/>
  <c r="M76" i="1"/>
  <c r="F79" i="1"/>
  <c r="T77" i="1"/>
  <c r="N79" i="1"/>
  <c r="Q78" i="1"/>
  <c r="Z78" i="1"/>
  <c r="H82" i="1"/>
  <c r="T84" i="1"/>
  <c r="S87" i="1"/>
  <c r="Z87" i="1"/>
  <c r="T52" i="1"/>
  <c r="S74" i="1"/>
  <c r="U75" i="1"/>
  <c r="U72" i="1" s="1"/>
  <c r="J76" i="1"/>
  <c r="S86" i="1"/>
  <c r="U87" i="1"/>
  <c r="U81" i="1" s="1"/>
  <c r="J88" i="1"/>
  <c r="Q75" i="1"/>
  <c r="Q72" i="1" s="1"/>
  <c r="Q69" i="1" s="1"/>
  <c r="U78" i="1"/>
  <c r="J79" i="1"/>
  <c r="P83" i="1"/>
  <c r="U83" i="1"/>
  <c r="D85" i="1"/>
  <c r="L85" i="1"/>
  <c r="Q87" i="1"/>
  <c r="P74" i="1"/>
  <c r="U74" i="1"/>
  <c r="P86" i="1"/>
  <c r="U86" i="1"/>
  <c r="U88" i="1" s="1"/>
  <c r="P76" i="1" l="1"/>
  <c r="P71" i="1"/>
  <c r="U85" i="1"/>
  <c r="U80" i="1"/>
  <c r="U82" i="1" s="1"/>
  <c r="P12" i="1"/>
  <c r="P7" i="1"/>
  <c r="Z25" i="1"/>
  <c r="Z10" i="1"/>
  <c r="Z7" i="1" s="1"/>
  <c r="Z4" i="1" s="1"/>
  <c r="Q80" i="1"/>
  <c r="Q82" i="1" s="1"/>
  <c r="Z5" i="1"/>
  <c r="P85" i="1"/>
  <c r="P80" i="1"/>
  <c r="P82" i="1" s="1"/>
  <c r="T9" i="1"/>
  <c r="N4" i="1"/>
  <c r="N6" i="1" s="1"/>
  <c r="T73" i="1"/>
  <c r="Q39" i="1"/>
  <c r="Q34" i="1"/>
  <c r="Q36" i="1" s="1"/>
  <c r="T85" i="1"/>
  <c r="T80" i="1"/>
  <c r="F69" i="1"/>
  <c r="F70" i="1" s="1"/>
  <c r="F73" i="1"/>
  <c r="Q76" i="1"/>
  <c r="D4" i="1"/>
  <c r="D6" i="1" s="1"/>
  <c r="U69" i="1"/>
  <c r="Z74" i="1"/>
  <c r="S81" i="1"/>
  <c r="S69" i="1" s="1"/>
  <c r="Q73" i="1"/>
  <c r="Q68" i="1"/>
  <c r="Q70" i="1" s="1"/>
  <c r="G36" i="1"/>
  <c r="G4" i="1"/>
  <c r="G6" i="1" s="1"/>
  <c r="Q85" i="1"/>
  <c r="Q9" i="1"/>
  <c r="Q4" i="1"/>
  <c r="Q6" i="1" s="1"/>
  <c r="P88" i="1"/>
  <c r="Z86" i="1"/>
  <c r="S76" i="1"/>
  <c r="S71" i="1"/>
  <c r="T81" i="1"/>
  <c r="T69" i="1" s="1"/>
  <c r="M68" i="1"/>
  <c r="M70" i="1" s="1"/>
  <c r="E68" i="1"/>
  <c r="E70" i="1" s="1"/>
  <c r="Z77" i="1"/>
  <c r="Q79" i="1"/>
  <c r="Z75" i="1"/>
  <c r="Z72" i="1" s="1"/>
  <c r="Z84" i="1"/>
  <c r="Z81" i="1" s="1"/>
  <c r="J73" i="1"/>
  <c r="S82" i="1"/>
  <c r="T35" i="1"/>
  <c r="T5" i="1" s="1"/>
  <c r="T45" i="1"/>
  <c r="U76" i="1"/>
  <c r="U71" i="1"/>
  <c r="S88" i="1"/>
  <c r="T54" i="1"/>
  <c r="T34" i="1"/>
  <c r="T36" i="1" s="1"/>
  <c r="T79" i="1"/>
  <c r="K69" i="1"/>
  <c r="K70" i="1" s="1"/>
  <c r="U79" i="1"/>
  <c r="L73" i="1"/>
  <c r="L68" i="1"/>
  <c r="L70" i="1" s="1"/>
  <c r="D73" i="1"/>
  <c r="D68" i="1"/>
  <c r="D70" i="1" s="1"/>
  <c r="P34" i="1"/>
  <c r="P36" i="1" s="1"/>
  <c r="J68" i="1"/>
  <c r="J70" i="1" s="1"/>
  <c r="U18" i="1"/>
  <c r="U7" i="1"/>
  <c r="S12" i="1"/>
  <c r="S7" i="1"/>
  <c r="H4" i="1"/>
  <c r="H6" i="1" s="1"/>
  <c r="Z83" i="1"/>
  <c r="Z80" i="1" s="1"/>
  <c r="Z38" i="1"/>
  <c r="Z35" i="1" s="1"/>
  <c r="Z44" i="1"/>
  <c r="T18" i="1"/>
  <c r="M9" i="1"/>
  <c r="U73" i="1" l="1"/>
  <c r="U68" i="1"/>
  <c r="U70" i="1" s="1"/>
  <c r="P9" i="1"/>
  <c r="P4" i="1"/>
  <c r="P6" i="1" s="1"/>
  <c r="P73" i="1"/>
  <c r="P68" i="1"/>
  <c r="P70" i="1" s="1"/>
  <c r="S68" i="1"/>
  <c r="S70" i="1" s="1"/>
  <c r="S73" i="1"/>
  <c r="Z71" i="1"/>
  <c r="Z68" i="1" s="1"/>
  <c r="S4" i="1"/>
  <c r="S6" i="1" s="1"/>
  <c r="S9" i="1"/>
  <c r="U9" i="1"/>
  <c r="U4" i="1"/>
  <c r="U6" i="1" s="1"/>
  <c r="Z69" i="1"/>
  <c r="T82" i="1"/>
  <c r="T68" i="1"/>
  <c r="T70" i="1" s="1"/>
  <c r="T4" i="1"/>
  <c r="T6" i="1" s="1"/>
</calcChain>
</file>

<file path=xl/sharedStrings.xml><?xml version="1.0" encoding="utf-8"?>
<sst xmlns="http://schemas.openxmlformats.org/spreadsheetml/2006/main" count="77" uniqueCount="60">
  <si>
    <t>Monthly Report of the Port of Shimizu (4) _ Containerized Cargo Handled in TEU in December, 2022 (As of January 10, 2023)</t>
    <phoneticPr fontId="4"/>
  </si>
  <si>
    <t>ＣＨＥＣＫ！（上半期＋下半期）</t>
    <rPh sb="7" eb="10">
      <t>カミハンキ</t>
    </rPh>
    <rPh sb="11" eb="14">
      <t>シモハンキ</t>
    </rPh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</si>
  <si>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</si>
  <si>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</si>
  <si>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</si>
  <si>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</si>
  <si>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</si>
  <si>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</si>
  <si>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</si>
  <si>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</si>
  <si>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</si>
  <si>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</si>
  <si>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</si>
  <si>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</si>
  <si>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  <phoneticPr fontId="4"/>
  </si>
  <si>
    <t>TOTAL
(YtoY)</t>
    <phoneticPr fontId="4"/>
  </si>
  <si>
    <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</si>
  <si>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4"/>
  </si>
  <si>
    <t>１～２月
累　計</t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</si>
  <si>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</si>
  <si>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t>年間計</t>
    <rPh sb="0" eb="2">
      <t>ネンカン</t>
    </rPh>
    <rPh sb="2" eb="3">
      <t>ケイ</t>
    </rPh>
    <phoneticPr fontId="4"/>
  </si>
  <si>
    <t xml:space="preserve">GRAND TOTAL </t>
    <phoneticPr fontId="4"/>
  </si>
  <si>
    <t>Top row: 2022</t>
    <phoneticPr fontId="4"/>
  </si>
  <si>
    <t>Middle row: 2021</t>
    <phoneticPr fontId="4"/>
  </si>
  <si>
    <t>Bottom row: 2022/2021</t>
    <phoneticPr fontId="4"/>
  </si>
  <si>
    <t>TOTAL FOREIGN TRADE CARGO</t>
    <phoneticPr fontId="4"/>
  </si>
  <si>
    <t>FULL</t>
    <phoneticPr fontId="4"/>
  </si>
  <si>
    <t>EMPTY</t>
    <phoneticPr fontId="4"/>
  </si>
  <si>
    <t>TOTAL EXPORTS</t>
    <phoneticPr fontId="4"/>
  </si>
  <si>
    <t>Full</t>
    <phoneticPr fontId="4"/>
  </si>
  <si>
    <t>Empty</t>
    <phoneticPr fontId="4"/>
  </si>
  <si>
    <t>TOTAL IMPORTS</t>
    <phoneticPr fontId="4"/>
  </si>
  <si>
    <t>Full</t>
    <phoneticPr fontId="4"/>
  </si>
  <si>
    <t>TOTAL DOMESTIC CARGO</t>
    <phoneticPr fontId="4"/>
  </si>
  <si>
    <t>FULL</t>
    <phoneticPr fontId="4"/>
  </si>
  <si>
    <t>TOTAL OUTGOING</t>
    <phoneticPr fontId="4"/>
  </si>
  <si>
    <t>TOTAL INCOMING</t>
    <phoneticPr fontId="4"/>
  </si>
  <si>
    <r>
      <t xml:space="preserve">Note 1: TEU is the unit for counting contained cargoes, and the abbreviation of  </t>
    </r>
    <r>
      <rPr>
        <i/>
        <u/>
        <sz val="11"/>
        <rFont val="Times New Roman"/>
        <family val="1"/>
      </rPr>
      <t>T</t>
    </r>
    <r>
      <rPr>
        <i/>
        <sz val="11"/>
        <rFont val="Times New Roman"/>
        <family val="1"/>
      </rPr>
      <t xml:space="preserve">wenty-foot </t>
    </r>
    <r>
      <rPr>
        <i/>
        <u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quivalent </t>
    </r>
    <r>
      <rPr>
        <i/>
        <u/>
        <sz val="11"/>
        <rFont val="Times New Roman"/>
        <family val="1"/>
      </rPr>
      <t>U</t>
    </r>
    <r>
      <rPr>
        <i/>
        <sz val="11"/>
        <rFont val="Times New Roman"/>
        <family val="1"/>
      </rPr>
      <t>nits.</t>
    </r>
  </si>
  <si>
    <r>
      <rPr>
        <i/>
        <sz val="11"/>
        <rFont val="ＭＳ Ｐ明朝"/>
        <family val="1"/>
        <charset val="128"/>
      </rPr>
      <t>　　　　</t>
    </r>
    <r>
      <rPr>
        <i/>
        <sz val="11"/>
        <rFont val="Times New Roman"/>
        <family val="1"/>
      </rPr>
      <t>A twenty-feet container counts as one TEU and a forty-feet container counts as two TEU.</t>
    </r>
  </si>
  <si>
    <t xml:space="preserve">Note 2: Cargo transshipped in the domestic port and going to ports outside of Japan are included in the domestic cargo, due to the regulation of the statistical data. </t>
    <phoneticPr fontId="4"/>
  </si>
  <si>
    <t>Note 3 : Values here are not defined yet and are subjet to change.</t>
    <phoneticPr fontId="4"/>
  </si>
  <si>
    <t>Posted again</t>
    <phoneticPr fontId="4"/>
  </si>
  <si>
    <t>January</t>
    <phoneticPr fontId="4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</si>
  <si>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</si>
  <si>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</si>
  <si>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</si>
  <si>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</si>
  <si>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</si>
  <si>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</si>
  <si>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</si>
  <si>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</si>
  <si>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</si>
  <si>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</si>
  <si>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</si>
  <si>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Cumulative</t>
    <phoneticPr fontId="4"/>
  </si>
  <si>
    <t>TOTAL
(YtoY)</t>
    <phoneticPr fontId="4"/>
  </si>
  <si>
    <t>*About the chart</t>
    <phoneticPr fontId="4"/>
  </si>
  <si>
    <t>GRAND TOTAL</t>
    <phoneticPr fontId="4"/>
  </si>
  <si>
    <t>EXPORTS</t>
    <phoneticPr fontId="4"/>
  </si>
  <si>
    <t>IMPORTS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</si>
</sst>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\(#,###\)"/>
    <numFmt numFmtId="178" formatCode="\(0,000\)"/>
    <numFmt numFmtId="179" formatCode="0.0%"/>
    <numFmt numFmtId="180" formatCode="\(00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i/>
      <sz val="10"/>
      <color indexed="48"/>
      <name val="ＭＳ Ｐ明朝"/>
      <family val="1"/>
      <charset val="128"/>
    </font>
    <font>
      <b/>
      <i/>
      <sz val="10"/>
      <color indexed="48"/>
      <name val="Times New Roman"/>
      <family val="1"/>
    </font>
    <font>
      <i/>
      <sz val="11"/>
      <name val="Times New Roman"/>
      <family val="1"/>
    </font>
    <font>
      <sz val="12"/>
      <color indexed="22"/>
      <name val="ＭＳ Ｐ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name val="ＭＳ Ｐ明朝"/>
      <family val="1"/>
      <charset val="128"/>
    </font>
    <font>
      <b/>
      <sz val="12"/>
      <color indexed="10"/>
      <name val="Times New Roman"/>
      <family val="1"/>
    </font>
    <font>
      <i/>
      <u/>
      <sz val="11"/>
      <name val="Times New Roman"/>
      <family val="1"/>
    </font>
    <font>
      <i/>
      <sz val="11"/>
      <name val="ＭＳ Ｐ明朝"/>
      <family val="1"/>
      <charset val="128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0" applyFont="1">
      <alignment vertical="center"/>
    </xf>
    <xf numFmtId="0" fontId="5" fillId="0" borderId="0" xfId="2" applyFont="1"/>
    <xf numFmtId="0" fontId="6" fillId="0" borderId="0" xfId="2" applyFont="1" applyFill="1"/>
    <xf numFmtId="0" fontId="5" fillId="0" borderId="0" xfId="2" applyFont="1" applyAlignment="1">
      <alignment horizontal="right"/>
    </xf>
    <xf numFmtId="0" fontId="7" fillId="0" borderId="0" xfId="2" applyFont="1"/>
    <xf numFmtId="0" fontId="5" fillId="0" borderId="0" xfId="2" applyFont="1" applyFill="1"/>
    <xf numFmtId="0" fontId="5" fillId="0" borderId="0" xfId="0" applyFont="1" applyAlignment="1"/>
    <xf numFmtId="0" fontId="8" fillId="0" borderId="0" xfId="2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shrinkToFi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9" fontId="5" fillId="0" borderId="14" xfId="1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176" fontId="5" fillId="0" borderId="9" xfId="1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6" fillId="0" borderId="9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textRotation="90" shrinkToFit="1"/>
    </xf>
    <xf numFmtId="0" fontId="9" fillId="0" borderId="5" xfId="0" applyFont="1" applyFill="1" applyBorder="1" applyAlignment="1">
      <alignment horizontal="center" vertical="center" textRotation="90" shrinkToFit="1"/>
    </xf>
    <xf numFmtId="176" fontId="5" fillId="0" borderId="1" xfId="1" applyNumberFormat="1" applyFont="1" applyFill="1" applyBorder="1">
      <alignment vertical="center"/>
    </xf>
    <xf numFmtId="0" fontId="9" fillId="0" borderId="8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20" xfId="0" applyFont="1" applyFill="1" applyBorder="1" applyAlignment="1">
      <alignment horizontal="center" vertical="center" textRotation="90" shrinkToFit="1"/>
    </xf>
    <xf numFmtId="179" fontId="5" fillId="0" borderId="21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179" fontId="6" fillId="0" borderId="21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textRotation="90" shrinkToFit="1"/>
    </xf>
    <xf numFmtId="0" fontId="9" fillId="0" borderId="23" xfId="0" applyFont="1" applyFill="1" applyBorder="1" applyAlignment="1">
      <alignment horizontal="center" vertical="center" textRotation="90" shrinkToFit="1"/>
    </xf>
    <xf numFmtId="179" fontId="5" fillId="0" borderId="14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textRotation="90" shrinkToFit="1"/>
    </xf>
    <xf numFmtId="0" fontId="9" fillId="3" borderId="18" xfId="0" applyFont="1" applyFill="1" applyBorder="1" applyAlignment="1">
      <alignment vertical="center" textRotation="90" shrinkToFit="1"/>
    </xf>
    <xf numFmtId="176" fontId="5" fillId="3" borderId="9" xfId="1" applyNumberFormat="1" applyFont="1" applyFill="1" applyBorder="1">
      <alignment vertical="center"/>
    </xf>
    <xf numFmtId="176" fontId="5" fillId="3" borderId="10" xfId="0" applyNumberFormat="1" applyFont="1" applyFill="1" applyBorder="1" applyAlignment="1">
      <alignment horizontal="right" vertical="center" shrinkToFit="1"/>
    </xf>
    <xf numFmtId="176" fontId="5" fillId="3" borderId="9" xfId="0" applyNumberFormat="1" applyFont="1" applyFill="1" applyBorder="1" applyAlignment="1">
      <alignment horizontal="right" vertical="center" shrinkToFit="1"/>
    </xf>
    <xf numFmtId="176" fontId="5" fillId="3" borderId="11" xfId="0" applyNumberFormat="1" applyFont="1" applyFill="1" applyBorder="1" applyAlignment="1">
      <alignment horizontal="right" vertical="center" shrinkToFit="1"/>
    </xf>
    <xf numFmtId="0" fontId="9" fillId="3" borderId="8" xfId="0" applyFont="1" applyFill="1" applyBorder="1" applyAlignment="1">
      <alignment horizontal="center" vertical="center" textRotation="90" shrinkToFit="1"/>
    </xf>
    <xf numFmtId="0" fontId="9" fillId="3" borderId="11" xfId="0" applyFont="1" applyFill="1" applyBorder="1" applyAlignment="1">
      <alignment vertical="center" textRotation="90" shrinkToFit="1"/>
    </xf>
    <xf numFmtId="177" fontId="5" fillId="3" borderId="9" xfId="1" applyNumberFormat="1" applyFont="1" applyFill="1" applyBorder="1" applyAlignment="1">
      <alignment horizontal="right" vertical="center"/>
    </xf>
    <xf numFmtId="177" fontId="5" fillId="3" borderId="0" xfId="1" applyNumberFormat="1" applyFont="1" applyFill="1" applyBorder="1" applyAlignment="1">
      <alignment horizontal="right" vertical="center"/>
    </xf>
    <xf numFmtId="177" fontId="14" fillId="3" borderId="0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5" fillId="3" borderId="10" xfId="1" applyNumberFormat="1" applyFont="1" applyFill="1" applyBorder="1" applyAlignment="1">
      <alignment horizontal="right" vertical="center"/>
    </xf>
    <xf numFmtId="178" fontId="5" fillId="3" borderId="9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9" fontId="5" fillId="3" borderId="9" xfId="1" applyNumberFormat="1" applyFont="1" applyFill="1" applyBorder="1">
      <alignment vertical="center"/>
    </xf>
    <xf numFmtId="179" fontId="5" fillId="3" borderId="1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90"/>
    </xf>
    <xf numFmtId="176" fontId="5" fillId="0" borderId="2" xfId="1" applyNumberFormat="1" applyFont="1" applyFill="1" applyBorder="1">
      <alignment vertical="center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179" fontId="5" fillId="0" borderId="24" xfId="1" applyNumberFormat="1" applyFont="1" applyFill="1" applyBorder="1">
      <alignment vertical="center"/>
    </xf>
    <xf numFmtId="179" fontId="5" fillId="0" borderId="25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179" fontId="6" fillId="0" borderId="24" xfId="1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textRotation="90"/>
    </xf>
    <xf numFmtId="179" fontId="5" fillId="0" borderId="21" xfId="1" applyNumberFormat="1" applyFont="1" applyFill="1" applyBorder="1">
      <alignment vertical="center"/>
    </xf>
    <xf numFmtId="179" fontId="5" fillId="0" borderId="22" xfId="1" applyNumberFormat="1" applyFont="1" applyFill="1" applyBorder="1">
      <alignment vertical="center"/>
    </xf>
    <xf numFmtId="179" fontId="5" fillId="0" borderId="9" xfId="1" applyNumberFormat="1" applyFont="1" applyFill="1" applyBorder="1">
      <alignment vertical="center"/>
    </xf>
    <xf numFmtId="0" fontId="9" fillId="3" borderId="2" xfId="0" applyFont="1" applyFill="1" applyBorder="1" applyAlignment="1">
      <alignment horizontal="center" vertical="center" textRotation="90" shrinkToFit="1"/>
    </xf>
    <xf numFmtId="0" fontId="9" fillId="3" borderId="5" xfId="0" applyFont="1" applyFill="1" applyBorder="1" applyAlignment="1">
      <alignment vertical="center" textRotation="90" shrinkToFit="1"/>
    </xf>
    <xf numFmtId="176" fontId="5" fillId="3" borderId="7" xfId="0" applyNumberFormat="1" applyFont="1" applyFill="1" applyBorder="1" applyAlignment="1">
      <alignment horizontal="right" vertical="center" shrinkToFit="1"/>
    </xf>
    <xf numFmtId="176" fontId="5" fillId="3" borderId="1" xfId="0" applyNumberFormat="1" applyFont="1" applyFill="1" applyBorder="1" applyAlignment="1">
      <alignment horizontal="right" vertical="center" shrinkToFit="1"/>
    </xf>
    <xf numFmtId="176" fontId="5" fillId="3" borderId="5" xfId="0" applyNumberFormat="1" applyFont="1" applyFill="1" applyBorder="1" applyAlignment="1">
      <alignment horizontal="right" vertical="center" shrinkToFit="1"/>
    </xf>
    <xf numFmtId="176" fontId="5" fillId="4" borderId="1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0" fontId="16" fillId="0" borderId="1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vertical="center" textRotation="90" wrapText="1"/>
    </xf>
    <xf numFmtId="0" fontId="18" fillId="0" borderId="5" xfId="0" applyFont="1" applyFill="1" applyBorder="1" applyAlignment="1">
      <alignment vertical="center" textRotation="90" wrapText="1"/>
    </xf>
    <xf numFmtId="0" fontId="18" fillId="0" borderId="8" xfId="0" applyFont="1" applyFill="1" applyBorder="1" applyAlignment="1">
      <alignment horizontal="center" vertical="center" textRotation="90" shrinkToFi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11" xfId="0" applyFont="1" applyFill="1" applyBorder="1" applyAlignment="1">
      <alignment vertical="center" textRotation="90" wrapText="1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vertical="center"/>
    </xf>
    <xf numFmtId="176" fontId="5" fillId="5" borderId="9" xfId="1" applyNumberFormat="1" applyFont="1" applyFill="1" applyBorder="1">
      <alignment vertical="center"/>
    </xf>
    <xf numFmtId="176" fontId="5" fillId="5" borderId="10" xfId="0" applyNumberFormat="1" applyFont="1" applyFill="1" applyBorder="1" applyAlignment="1">
      <alignment horizontal="right" vertical="center" shrinkToFit="1"/>
    </xf>
    <xf numFmtId="176" fontId="5" fillId="5" borderId="9" xfId="0" applyNumberFormat="1" applyFont="1" applyFill="1" applyBorder="1" applyAlignment="1">
      <alignment horizontal="right" vertical="center" shrinkToFit="1"/>
    </xf>
    <xf numFmtId="176" fontId="5" fillId="5" borderId="11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vertical="center"/>
    </xf>
    <xf numFmtId="177" fontId="5" fillId="5" borderId="9" xfId="1" applyNumberFormat="1" applyFont="1" applyFill="1" applyBorder="1" applyAlignment="1">
      <alignment horizontal="right" vertical="center"/>
    </xf>
    <xf numFmtId="177" fontId="5" fillId="5" borderId="0" xfId="1" applyNumberFormat="1" applyFont="1" applyFill="1" applyBorder="1" applyAlignment="1">
      <alignment horizontal="right" vertical="center"/>
    </xf>
    <xf numFmtId="177" fontId="14" fillId="5" borderId="0" xfId="1" applyNumberFormat="1" applyFont="1" applyFill="1" applyBorder="1" applyAlignment="1">
      <alignment horizontal="right" vertical="center"/>
    </xf>
    <xf numFmtId="177" fontId="5" fillId="5" borderId="8" xfId="1" applyNumberFormat="1" applyFont="1" applyFill="1" applyBorder="1" applyAlignment="1">
      <alignment horizontal="right" vertical="center"/>
    </xf>
    <xf numFmtId="177" fontId="5" fillId="5" borderId="10" xfId="1" applyNumberFormat="1" applyFont="1" applyFill="1" applyBorder="1" applyAlignment="1">
      <alignment horizontal="right" vertical="center"/>
    </xf>
    <xf numFmtId="178" fontId="5" fillId="5" borderId="9" xfId="1" applyNumberFormat="1" applyFont="1" applyFill="1" applyBorder="1" applyAlignment="1">
      <alignment horizontal="right" vertical="center"/>
    </xf>
    <xf numFmtId="178" fontId="5" fillId="5" borderId="11" xfId="1" applyNumberFormat="1" applyFont="1" applyFill="1" applyBorder="1" applyAlignment="1">
      <alignment horizontal="right" vertical="center"/>
    </xf>
    <xf numFmtId="179" fontId="5" fillId="5" borderId="9" xfId="1" applyNumberFormat="1" applyFont="1" applyFill="1" applyBorder="1">
      <alignment vertical="center"/>
    </xf>
    <xf numFmtId="179" fontId="5" fillId="5" borderId="10" xfId="1" applyNumberFormat="1" applyFont="1" applyFill="1" applyBorder="1">
      <alignment vertical="center"/>
    </xf>
    <xf numFmtId="179" fontId="5" fillId="4" borderId="24" xfId="1" applyNumberFormat="1" applyFont="1" applyFill="1" applyBorder="1">
      <alignment vertical="center"/>
    </xf>
    <xf numFmtId="176" fontId="5" fillId="4" borderId="9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80" fontId="5" fillId="0" borderId="9" xfId="1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 textRotation="90"/>
    </xf>
    <xf numFmtId="179" fontId="5" fillId="4" borderId="21" xfId="1" applyNumberFormat="1" applyFont="1" applyFill="1" applyBorder="1">
      <alignment vertical="center"/>
    </xf>
    <xf numFmtId="0" fontId="9" fillId="5" borderId="2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vertical="center" textRotation="90"/>
    </xf>
    <xf numFmtId="176" fontId="5" fillId="5" borderId="7" xfId="0" applyNumberFormat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right" vertical="center" shrinkToFit="1"/>
    </xf>
    <xf numFmtId="176" fontId="5" fillId="5" borderId="5" xfId="0" applyNumberFormat="1" applyFont="1" applyFill="1" applyBorder="1" applyAlignment="1">
      <alignment horizontal="right" vertical="center" shrinkToFit="1"/>
    </xf>
    <xf numFmtId="0" fontId="9" fillId="5" borderId="11" xfId="0" applyFont="1" applyFill="1" applyBorder="1" applyAlignment="1">
      <alignment vertical="center" textRotation="90"/>
    </xf>
    <xf numFmtId="0" fontId="18" fillId="0" borderId="19" xfId="0" applyFont="1" applyFill="1" applyBorder="1" applyAlignment="1">
      <alignment horizontal="center" vertical="center" textRotation="90" shrinkToFit="1"/>
    </xf>
    <xf numFmtId="179" fontId="5" fillId="0" borderId="15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Fill="1">
      <alignment vertical="center"/>
    </xf>
    <xf numFmtId="38" fontId="12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2" fillId="0" borderId="0" xfId="2" applyFont="1" applyBorder="1" applyAlignment="1">
      <alignment horizontal="left"/>
    </xf>
    <xf numFmtId="41" fontId="6" fillId="0" borderId="1" xfId="0" applyNumberFormat="1" applyFont="1" applyFill="1" applyBorder="1" applyAlignment="1">
      <alignment horizontal="right" vertical="center" shrinkToFi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76" fontId="5" fillId="6" borderId="1" xfId="1" applyNumberFormat="1" applyFont="1" applyFill="1" applyBorder="1">
      <alignment vertical="center"/>
    </xf>
    <xf numFmtId="176" fontId="5" fillId="6" borderId="7" xfId="0" applyNumberFormat="1" applyFont="1" applyFill="1" applyBorder="1" applyAlignment="1">
      <alignment horizontal="right" vertical="center" shrinkToFit="1"/>
    </xf>
    <xf numFmtId="176" fontId="5" fillId="6" borderId="1" xfId="0" applyNumberFormat="1" applyFont="1" applyFill="1" applyBorder="1" applyAlignment="1">
      <alignment horizontal="right" vertical="center" shrinkToFit="1"/>
    </xf>
    <xf numFmtId="176" fontId="5" fillId="6" borderId="5" xfId="0" applyNumberFormat="1" applyFont="1" applyFill="1" applyBorder="1" applyAlignment="1">
      <alignment horizontal="right" vertical="center" shrinkToFi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77" fontId="5" fillId="6" borderId="9" xfId="1" applyNumberFormat="1" applyFont="1" applyFill="1" applyBorder="1" applyAlignment="1">
      <alignment horizontal="right" vertical="center"/>
    </xf>
    <xf numFmtId="177" fontId="5" fillId="6" borderId="0" xfId="1" applyNumberFormat="1" applyFont="1" applyFill="1" applyBorder="1" applyAlignment="1">
      <alignment horizontal="right" vertical="center"/>
    </xf>
    <xf numFmtId="177" fontId="14" fillId="6" borderId="0" xfId="1" applyNumberFormat="1" applyFont="1" applyFill="1" applyBorder="1" applyAlignment="1">
      <alignment horizontal="right" vertical="center"/>
    </xf>
    <xf numFmtId="177" fontId="5" fillId="6" borderId="8" xfId="1" applyNumberFormat="1" applyFont="1" applyFill="1" applyBorder="1" applyAlignment="1">
      <alignment horizontal="right" vertical="center"/>
    </xf>
    <xf numFmtId="177" fontId="5" fillId="6" borderId="10" xfId="1" applyNumberFormat="1" applyFont="1" applyFill="1" applyBorder="1" applyAlignment="1">
      <alignment horizontal="right" vertical="center"/>
    </xf>
    <xf numFmtId="178" fontId="5" fillId="6" borderId="9" xfId="1" applyNumberFormat="1" applyFont="1" applyFill="1" applyBorder="1" applyAlignment="1">
      <alignment horizontal="right" vertical="center"/>
    </xf>
    <xf numFmtId="178" fontId="5" fillId="6" borderId="11" xfId="1" applyNumberFormat="1" applyFont="1" applyFill="1" applyBorder="1" applyAlignment="1">
      <alignment horizontal="right" vertical="center"/>
    </xf>
    <xf numFmtId="179" fontId="5" fillId="6" borderId="9" xfId="1" applyNumberFormat="1" applyFont="1" applyFill="1" applyBorder="1" applyAlignment="1">
      <alignment horizontal="right" vertical="center"/>
    </xf>
    <xf numFmtId="179" fontId="5" fillId="6" borderId="10" xfId="1" applyNumberFormat="1" applyFont="1" applyFill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 shrinkToFit="1"/>
    </xf>
    <xf numFmtId="0" fontId="5" fillId="6" borderId="21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76" fontId="5" fillId="7" borderId="9" xfId="1" applyNumberFormat="1" applyFont="1" applyFill="1" applyBorder="1">
      <alignment vertical="center"/>
    </xf>
    <xf numFmtId="176" fontId="5" fillId="7" borderId="10" xfId="0" applyNumberFormat="1" applyFont="1" applyFill="1" applyBorder="1" applyAlignment="1">
      <alignment horizontal="right" vertical="center" shrinkToFit="1"/>
    </xf>
    <xf numFmtId="176" fontId="5" fillId="7" borderId="9" xfId="0" applyNumberFormat="1" applyFont="1" applyFill="1" applyBorder="1" applyAlignment="1">
      <alignment horizontal="right" vertical="center" shrinkToFit="1"/>
    </xf>
    <xf numFmtId="176" fontId="5" fillId="7" borderId="11" xfId="0" applyNumberFormat="1" applyFont="1" applyFill="1" applyBorder="1" applyAlignment="1">
      <alignment horizontal="right" vertical="center" shrinkToFi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77" fontId="5" fillId="7" borderId="9" xfId="1" applyNumberFormat="1" applyFont="1" applyFill="1" applyBorder="1" applyAlignment="1">
      <alignment horizontal="right" vertical="center"/>
    </xf>
    <xf numFmtId="177" fontId="5" fillId="7" borderId="0" xfId="1" applyNumberFormat="1" applyFont="1" applyFill="1" applyBorder="1" applyAlignment="1">
      <alignment horizontal="right" vertical="center"/>
    </xf>
    <xf numFmtId="177" fontId="14" fillId="7" borderId="0" xfId="1" applyNumberFormat="1" applyFont="1" applyFill="1" applyBorder="1" applyAlignment="1">
      <alignment horizontal="right" vertical="center"/>
    </xf>
    <xf numFmtId="177" fontId="5" fillId="7" borderId="8" xfId="1" applyNumberFormat="1" applyFont="1" applyFill="1" applyBorder="1" applyAlignment="1">
      <alignment horizontal="right" vertical="center"/>
    </xf>
    <xf numFmtId="177" fontId="5" fillId="7" borderId="10" xfId="1" applyNumberFormat="1" applyFont="1" applyFill="1" applyBorder="1" applyAlignment="1">
      <alignment horizontal="right" vertical="center"/>
    </xf>
    <xf numFmtId="178" fontId="5" fillId="7" borderId="9" xfId="1" applyNumberFormat="1" applyFont="1" applyFill="1" applyBorder="1" applyAlignment="1">
      <alignment horizontal="right" vertical="center"/>
    </xf>
    <xf numFmtId="178" fontId="5" fillId="7" borderId="11" xfId="1" applyNumberFormat="1" applyFont="1" applyFill="1" applyBorder="1" applyAlignment="1">
      <alignment horizontal="right" vertical="center"/>
    </xf>
    <xf numFmtId="179" fontId="5" fillId="7" borderId="9" xfId="1" applyNumberFormat="1" applyFont="1" applyFill="1" applyBorder="1" applyAlignment="1">
      <alignment horizontal="right" vertical="center"/>
    </xf>
    <xf numFmtId="179" fontId="5" fillId="7" borderId="10" xfId="1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AK89"/>
  <sheetViews>
    <sheetView showGridLines="0" showZeros="0" tabSelected="1" view="pageBreakPreview" zoomScale="80" zoomScaleNormal="90" zoomScaleSheetLayoutView="80" workbookViewId="0">
      <pane xSplit="3" ySplit="6" topLeftCell="D7" activePane="bottomRight" state="frozen"/>
      <selection sqref="A1:Z1"/>
      <selection pane="topRight" sqref="A1:Z1"/>
      <selection pane="bottomLeft" sqref="A1:Z1"/>
      <selection pane="bottomRight" activeCell="A2" sqref="A2"/>
    </sheetView>
  </sheetViews>
  <sheetFormatPr defaultRowHeight="15" x14ac:dyDescent="0.15"/>
  <cols>
    <col min="1" max="2" width="4" style="2" customWidth="1"/>
    <col min="3" max="3" width="6" style="2" customWidth="1"/>
    <col min="4" max="4" width="10.125" style="2" customWidth="1"/>
    <col min="5" max="13" width="10.375" style="2" customWidth="1"/>
    <col min="14" max="14" width="10.375" style="155" customWidth="1"/>
    <col min="15" max="15" width="10.375" style="2" customWidth="1"/>
    <col min="16" max="17" width="10.875" style="2" customWidth="1"/>
    <col min="18" max="18" width="1.625" style="2" hidden="1" customWidth="1"/>
    <col min="19" max="19" width="10.875" style="2" hidden="1" customWidth="1"/>
    <col min="20" max="20" width="11.125" style="2" hidden="1" customWidth="1"/>
    <col min="21" max="21" width="0.375" style="2" hidden="1" customWidth="1"/>
    <col min="22" max="22" width="16.125" style="2" customWidth="1"/>
    <col min="23" max="24" width="9" style="2"/>
    <col min="25" max="25" width="2.375" style="2" customWidth="1"/>
    <col min="26" max="26" width="10.875" style="156" hidden="1" customWidth="1"/>
    <col min="27" max="16384" width="9" style="2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Z1" s="4"/>
      <c r="AH1" s="5"/>
      <c r="AI1" s="5"/>
      <c r="AJ1" s="5"/>
      <c r="AK1" s="5"/>
    </row>
    <row r="2" spans="1:37" s="3" customFormat="1" ht="9" customHeight="1" thickBot="1" x14ac:dyDescent="0.35">
      <c r="B2" s="6"/>
      <c r="C2" s="7"/>
      <c r="M2" s="8"/>
      <c r="R2" s="2"/>
      <c r="Z2" s="9" t="s">
        <v>1</v>
      </c>
      <c r="AH2" s="5"/>
      <c r="AI2" s="5"/>
      <c r="AJ2" s="5"/>
      <c r="AK2" s="5"/>
    </row>
    <row r="3" spans="1:37" ht="32.25" customHeight="1" thickTop="1" x14ac:dyDescent="0.25">
      <c r="A3" s="10"/>
      <c r="B3" s="10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3" t="s">
        <v>14</v>
      </c>
      <c r="Q3" s="13" t="s">
        <v>15</v>
      </c>
      <c r="S3" s="14" t="s">
        <v>16</v>
      </c>
      <c r="T3" s="15" t="s">
        <v>17</v>
      </c>
      <c r="U3" s="15" t="s">
        <v>18</v>
      </c>
      <c r="V3" s="16" t="s">
        <v>19</v>
      </c>
      <c r="Z3" s="17" t="s">
        <v>20</v>
      </c>
    </row>
    <row r="4" spans="1:37" s="26" customFormat="1" ht="15" customHeight="1" x14ac:dyDescent="0.15">
      <c r="A4" s="18" t="s">
        <v>21</v>
      </c>
      <c r="B4" s="19"/>
      <c r="C4" s="19"/>
      <c r="D4" s="20">
        <f>D7+D34</f>
        <v>42239</v>
      </c>
      <c r="E4" s="20">
        <f>E7+E34</f>
        <v>46097</v>
      </c>
      <c r="F4" s="20">
        <f t="shared" ref="F4:O5" si="0">F7+F34</f>
        <v>49594</v>
      </c>
      <c r="G4" s="20">
        <f t="shared" si="0"/>
        <v>46196</v>
      </c>
      <c r="H4" s="20">
        <f t="shared" si="0"/>
        <v>44449</v>
      </c>
      <c r="I4" s="20">
        <f t="shared" si="0"/>
        <v>49017</v>
      </c>
      <c r="J4" s="20">
        <f t="shared" si="0"/>
        <v>47494</v>
      </c>
      <c r="K4" s="21">
        <f t="shared" si="0"/>
        <v>43517</v>
      </c>
      <c r="L4" s="22">
        <f t="shared" si="0"/>
        <v>41587</v>
      </c>
      <c r="M4" s="23">
        <f t="shared" si="0"/>
        <v>49147</v>
      </c>
      <c r="N4" s="24">
        <f t="shared" si="0"/>
        <v>45013</v>
      </c>
      <c r="O4" s="21">
        <f t="shared" si="0"/>
        <v>46698</v>
      </c>
      <c r="P4" s="25">
        <f>P7+P34</f>
        <v>551048</v>
      </c>
      <c r="Q4" s="25">
        <f>Q7+Q34</f>
        <v>551048</v>
      </c>
      <c r="S4" s="27">
        <f t="shared" ref="S4:U5" si="1">S7+S34</f>
        <v>410190</v>
      </c>
      <c r="T4" s="28">
        <f t="shared" si="1"/>
        <v>273456</v>
      </c>
      <c r="U4" s="28">
        <f t="shared" si="1"/>
        <v>88336</v>
      </c>
      <c r="V4" s="29" t="s">
        <v>22</v>
      </c>
      <c r="Z4" s="30" t="e">
        <f>Z7+Z34</f>
        <v>#REF!</v>
      </c>
    </row>
    <row r="5" spans="1:37" ht="15" customHeight="1" x14ac:dyDescent="0.15">
      <c r="A5" s="31"/>
      <c r="B5" s="32"/>
      <c r="C5" s="32"/>
      <c r="D5" s="33">
        <f>D8+D35</f>
        <v>40790</v>
      </c>
      <c r="E5" s="33">
        <f>E8+E35</f>
        <v>46949</v>
      </c>
      <c r="F5" s="34">
        <f t="shared" si="0"/>
        <v>49834</v>
      </c>
      <c r="G5" s="33">
        <f t="shared" si="0"/>
        <v>51289</v>
      </c>
      <c r="H5" s="34">
        <f>H8+H35</f>
        <v>46165</v>
      </c>
      <c r="I5" s="33">
        <f t="shared" si="0"/>
        <v>47249</v>
      </c>
      <c r="J5" s="34">
        <f t="shared" si="0"/>
        <v>50194</v>
      </c>
      <c r="K5" s="33">
        <f t="shared" si="0"/>
        <v>44335</v>
      </c>
      <c r="L5" s="34">
        <f t="shared" si="0"/>
        <v>44177</v>
      </c>
      <c r="M5" s="33">
        <f t="shared" si="0"/>
        <v>48031</v>
      </c>
      <c r="N5" s="35">
        <f t="shared" si="0"/>
        <v>46514</v>
      </c>
      <c r="O5" s="36">
        <f t="shared" si="0"/>
        <v>47083</v>
      </c>
      <c r="P5" s="37">
        <f>P8+P35</f>
        <v>562610</v>
      </c>
      <c r="Q5" s="37">
        <f>Q8+Q35</f>
        <v>562610</v>
      </c>
      <c r="S5" s="38">
        <f t="shared" si="1"/>
        <v>282276</v>
      </c>
      <c r="T5" s="39">
        <f t="shared" si="1"/>
        <v>280334</v>
      </c>
      <c r="U5" s="39">
        <f t="shared" si="1"/>
        <v>87739</v>
      </c>
      <c r="V5" s="40" t="s">
        <v>23</v>
      </c>
      <c r="Z5" s="41" t="e">
        <f>Z8+Z35</f>
        <v>#REF!</v>
      </c>
    </row>
    <row r="6" spans="1:37" ht="15" customHeight="1" thickBot="1" x14ac:dyDescent="0.2">
      <c r="A6" s="42"/>
      <c r="B6" s="43"/>
      <c r="C6" s="43"/>
      <c r="D6" s="44">
        <f>D4/D5</f>
        <v>1.0355234126011277</v>
      </c>
      <c r="E6" s="44">
        <f>E4/E5</f>
        <v>0.98185264861871391</v>
      </c>
      <c r="F6" s="44">
        <f t="shared" ref="F6:O6" si="2">F4/F5</f>
        <v>0.99518401091624187</v>
      </c>
      <c r="G6" s="44">
        <f t="shared" si="2"/>
        <v>0.90069995515607637</v>
      </c>
      <c r="H6" s="44">
        <f t="shared" si="2"/>
        <v>0.96282898299577602</v>
      </c>
      <c r="I6" s="44">
        <f t="shared" si="2"/>
        <v>1.0374187813498699</v>
      </c>
      <c r="J6" s="44">
        <f t="shared" si="2"/>
        <v>0.94620871020440689</v>
      </c>
      <c r="K6" s="44">
        <f t="shared" si="2"/>
        <v>0.98154956580579678</v>
      </c>
      <c r="L6" s="44">
        <f t="shared" si="2"/>
        <v>0.94137220725716997</v>
      </c>
      <c r="M6" s="44">
        <f t="shared" si="2"/>
        <v>1.0232349940663321</v>
      </c>
      <c r="N6" s="44">
        <f t="shared" si="2"/>
        <v>0.96773014576256611</v>
      </c>
      <c r="O6" s="44">
        <f t="shared" si="2"/>
        <v>0.99182295095894479</v>
      </c>
      <c r="P6" s="45">
        <f>P4/P5</f>
        <v>0.97944935212669526</v>
      </c>
      <c r="Q6" s="45">
        <f>Q4/Q5</f>
        <v>0.97944935212669526</v>
      </c>
      <c r="R6" s="46"/>
      <c r="S6" s="44">
        <f>S4/S5</f>
        <v>1.4531522339837606</v>
      </c>
      <c r="T6" s="44">
        <f>T4/T5</f>
        <v>0.97546498105830903</v>
      </c>
      <c r="U6" s="44">
        <f>U4/U5</f>
        <v>1.0068042717605625</v>
      </c>
      <c r="V6" s="40" t="s">
        <v>24</v>
      </c>
      <c r="Z6" s="47"/>
    </row>
    <row r="7" spans="1:37" s="26" customFormat="1" ht="15" customHeight="1" thickTop="1" x14ac:dyDescent="0.15">
      <c r="A7" s="48" t="s">
        <v>25</v>
      </c>
      <c r="B7" s="49"/>
      <c r="C7" s="50"/>
      <c r="D7" s="51">
        <f>D16+D25</f>
        <v>34721</v>
      </c>
      <c r="E7" s="51">
        <f>E16+E25</f>
        <v>36993</v>
      </c>
      <c r="F7" s="51">
        <f t="shared" ref="F7:O8" si="3">F16+F25</f>
        <v>40498</v>
      </c>
      <c r="G7" s="51">
        <f t="shared" si="3"/>
        <v>37291</v>
      </c>
      <c r="H7" s="51">
        <f t="shared" si="3"/>
        <v>35585</v>
      </c>
      <c r="I7" s="51">
        <f t="shared" si="3"/>
        <v>38415</v>
      </c>
      <c r="J7" s="51">
        <f t="shared" si="3"/>
        <v>37701</v>
      </c>
      <c r="K7" s="51">
        <f t="shared" si="3"/>
        <v>33904</v>
      </c>
      <c r="L7" s="51">
        <f t="shared" si="3"/>
        <v>33066</v>
      </c>
      <c r="M7" s="51">
        <f t="shared" si="3"/>
        <v>37960</v>
      </c>
      <c r="N7" s="51">
        <f t="shared" si="3"/>
        <v>36060</v>
      </c>
      <c r="O7" s="51">
        <f>O16+O25</f>
        <v>36549</v>
      </c>
      <c r="P7" s="52">
        <f>P10+P13</f>
        <v>438743</v>
      </c>
      <c r="Q7" s="52">
        <f>Q10+Q13</f>
        <v>438743</v>
      </c>
      <c r="S7" s="53">
        <f>S10+S13</f>
        <v>328174</v>
      </c>
      <c r="T7" s="54">
        <f>T16+T25</f>
        <v>215240</v>
      </c>
      <c r="U7" s="54">
        <f>U16+U25</f>
        <v>71714</v>
      </c>
      <c r="Z7" s="55" t="e">
        <f>Z10+Z13</f>
        <v>#REF!</v>
      </c>
    </row>
    <row r="8" spans="1:37" ht="15" customHeight="1" x14ac:dyDescent="0.15">
      <c r="A8" s="56"/>
      <c r="B8" s="57"/>
      <c r="C8" s="58"/>
      <c r="D8" s="33">
        <f>D17+D26</f>
        <v>32979</v>
      </c>
      <c r="E8" s="33">
        <f>E17+E26</f>
        <v>35744</v>
      </c>
      <c r="F8" s="34">
        <f t="shared" si="3"/>
        <v>37380</v>
      </c>
      <c r="G8" s="33">
        <f t="shared" si="3"/>
        <v>40206</v>
      </c>
      <c r="H8" s="34">
        <f t="shared" si="3"/>
        <v>38992</v>
      </c>
      <c r="I8" s="33">
        <f t="shared" si="3"/>
        <v>37539</v>
      </c>
      <c r="J8" s="34">
        <f t="shared" si="3"/>
        <v>40286</v>
      </c>
      <c r="K8" s="33">
        <f t="shared" si="3"/>
        <v>35267</v>
      </c>
      <c r="L8" s="34">
        <f t="shared" si="3"/>
        <v>36292</v>
      </c>
      <c r="M8" s="33">
        <f t="shared" si="3"/>
        <v>38796</v>
      </c>
      <c r="N8" s="35">
        <f t="shared" si="3"/>
        <v>36914</v>
      </c>
      <c r="O8" s="36">
        <f t="shared" si="3"/>
        <v>36922</v>
      </c>
      <c r="P8" s="37">
        <f>P11+P14</f>
        <v>447317</v>
      </c>
      <c r="Q8" s="37">
        <f>Q11+Q14</f>
        <v>447317</v>
      </c>
      <c r="S8" s="38">
        <f>S11+S14</f>
        <v>222840</v>
      </c>
      <c r="T8" s="39">
        <f>T17+T26</f>
        <v>224477</v>
      </c>
      <c r="U8" s="39">
        <f>U17+U26</f>
        <v>68723</v>
      </c>
      <c r="Z8" s="41" t="e">
        <f>Z11+Z14</f>
        <v>#REF!</v>
      </c>
    </row>
    <row r="9" spans="1:37" ht="15" customHeight="1" x14ac:dyDescent="0.15">
      <c r="A9" s="56"/>
      <c r="B9" s="57"/>
      <c r="C9" s="58"/>
      <c r="D9" s="59">
        <f>D7/D8</f>
        <v>1.052821492464902</v>
      </c>
      <c r="E9" s="59">
        <f>E7/E8</f>
        <v>1.0349429274843331</v>
      </c>
      <c r="F9" s="59">
        <f t="shared" ref="F9:O9" si="4">F7/F8</f>
        <v>1.0834135901551631</v>
      </c>
      <c r="G9" s="59">
        <f t="shared" si="4"/>
        <v>0.92749838332587176</v>
      </c>
      <c r="H9" s="59">
        <f t="shared" si="4"/>
        <v>0.91262310217480513</v>
      </c>
      <c r="I9" s="59">
        <f t="shared" si="4"/>
        <v>1.0233357308399265</v>
      </c>
      <c r="J9" s="59">
        <f t="shared" si="4"/>
        <v>0.93583378841284814</v>
      </c>
      <c r="K9" s="59">
        <f t="shared" si="4"/>
        <v>0.96135197209856238</v>
      </c>
      <c r="L9" s="59">
        <f t="shared" si="4"/>
        <v>0.91110988647635838</v>
      </c>
      <c r="M9" s="59">
        <f t="shared" si="4"/>
        <v>0.97845138674090115</v>
      </c>
      <c r="N9" s="59">
        <f t="shared" si="4"/>
        <v>0.97686514601506202</v>
      </c>
      <c r="O9" s="59">
        <f t="shared" si="4"/>
        <v>0.98989762201397535</v>
      </c>
      <c r="P9" s="60">
        <f>P7/P8</f>
        <v>0.98083238508708592</v>
      </c>
      <c r="Q9" s="60">
        <f>Q7/Q8</f>
        <v>0.98083238508708592</v>
      </c>
      <c r="S9" s="59">
        <f>S7/S8</f>
        <v>1.4726889247890864</v>
      </c>
      <c r="T9" s="59">
        <f>T7/T8</f>
        <v>0.95885101814439788</v>
      </c>
      <c r="U9" s="59">
        <f>U7/U8</f>
        <v>1.0435225470366545</v>
      </c>
      <c r="Z9" s="61"/>
    </row>
    <row r="10" spans="1:37" s="26" customFormat="1" ht="15" customHeight="1" x14ac:dyDescent="0.15">
      <c r="A10" s="56"/>
      <c r="B10" s="62" t="s">
        <v>26</v>
      </c>
      <c r="C10" s="63"/>
      <c r="D10" s="64">
        <f>D19+D28</f>
        <v>30294</v>
      </c>
      <c r="E10" s="64">
        <f>E19+E28</f>
        <v>32783</v>
      </c>
      <c r="F10" s="64">
        <f t="shared" ref="F10:O11" si="5">F19+F28</f>
        <v>35869</v>
      </c>
      <c r="G10" s="64">
        <f t="shared" si="5"/>
        <v>31725</v>
      </c>
      <c r="H10" s="64">
        <f t="shared" si="5"/>
        <v>32170</v>
      </c>
      <c r="I10" s="64">
        <f t="shared" si="5"/>
        <v>33862</v>
      </c>
      <c r="J10" s="64">
        <f t="shared" si="5"/>
        <v>33512</v>
      </c>
      <c r="K10" s="64">
        <f t="shared" si="5"/>
        <v>29770</v>
      </c>
      <c r="L10" s="64">
        <f t="shared" si="5"/>
        <v>29199</v>
      </c>
      <c r="M10" s="64">
        <f t="shared" si="5"/>
        <v>33407</v>
      </c>
      <c r="N10" s="64">
        <f t="shared" si="5"/>
        <v>30728</v>
      </c>
      <c r="O10" s="64">
        <f t="shared" si="5"/>
        <v>31547</v>
      </c>
      <c r="P10" s="25">
        <f>P19+P28</f>
        <v>384866</v>
      </c>
      <c r="Q10" s="25">
        <f>Q19+Q28</f>
        <v>384866</v>
      </c>
      <c r="S10" s="27">
        <f t="shared" ref="S10:U11" si="6">S19+S28</f>
        <v>289184</v>
      </c>
      <c r="T10" s="28">
        <f t="shared" si="6"/>
        <v>188163</v>
      </c>
      <c r="U10" s="28">
        <f t="shared" si="6"/>
        <v>63077</v>
      </c>
      <c r="Z10" s="30" t="e">
        <f>Z19+Z28</f>
        <v>#REF!</v>
      </c>
    </row>
    <row r="11" spans="1:37" ht="15" customHeight="1" x14ac:dyDescent="0.15">
      <c r="A11" s="56"/>
      <c r="B11" s="65"/>
      <c r="C11" s="66"/>
      <c r="D11" s="33">
        <f>D20+D29</f>
        <v>28921</v>
      </c>
      <c r="E11" s="33">
        <f>E20+E29</f>
        <v>31059</v>
      </c>
      <c r="F11" s="34">
        <f t="shared" si="5"/>
        <v>33540</v>
      </c>
      <c r="G11" s="33">
        <f t="shared" si="5"/>
        <v>34222</v>
      </c>
      <c r="H11" s="34">
        <f t="shared" si="5"/>
        <v>34019</v>
      </c>
      <c r="I11" s="33">
        <f t="shared" si="5"/>
        <v>32453</v>
      </c>
      <c r="J11" s="34">
        <f t="shared" si="5"/>
        <v>36227</v>
      </c>
      <c r="K11" s="33">
        <f t="shared" si="5"/>
        <v>30292</v>
      </c>
      <c r="L11" s="34">
        <f t="shared" si="5"/>
        <v>31456</v>
      </c>
      <c r="M11" s="33">
        <f t="shared" si="5"/>
        <v>34195</v>
      </c>
      <c r="N11" s="35">
        <f t="shared" si="5"/>
        <v>31894</v>
      </c>
      <c r="O11" s="36">
        <f t="shared" si="5"/>
        <v>32815</v>
      </c>
      <c r="P11" s="37">
        <f>P20+P29</f>
        <v>391093</v>
      </c>
      <c r="Q11" s="37">
        <f>Q20+Q29</f>
        <v>391093</v>
      </c>
      <c r="S11" s="38">
        <f t="shared" si="6"/>
        <v>194214</v>
      </c>
      <c r="T11" s="39">
        <f t="shared" si="6"/>
        <v>196879</v>
      </c>
      <c r="U11" s="39">
        <f t="shared" si="6"/>
        <v>59980</v>
      </c>
      <c r="Z11" s="41" t="e">
        <f>Z20+Z29</f>
        <v>#REF!</v>
      </c>
    </row>
    <row r="12" spans="1:37" ht="15" customHeight="1" x14ac:dyDescent="0.15">
      <c r="A12" s="56"/>
      <c r="B12" s="67"/>
      <c r="C12" s="68"/>
      <c r="D12" s="69">
        <f>D10/D11</f>
        <v>1.0474741537291241</v>
      </c>
      <c r="E12" s="69">
        <f>E10/E11</f>
        <v>1.0555072603754145</v>
      </c>
      <c r="F12" s="69">
        <f t="shared" ref="F12:O12" si="7">F10/F11</f>
        <v>1.0694394752534286</v>
      </c>
      <c r="G12" s="69">
        <f t="shared" si="7"/>
        <v>0.92703524048857455</v>
      </c>
      <c r="H12" s="69">
        <f t="shared" si="7"/>
        <v>0.94564802022399252</v>
      </c>
      <c r="I12" s="69">
        <f t="shared" si="7"/>
        <v>1.0434166332850583</v>
      </c>
      <c r="J12" s="69">
        <f t="shared" si="7"/>
        <v>0.92505589753498774</v>
      </c>
      <c r="K12" s="69">
        <f t="shared" si="7"/>
        <v>0.98276772745279284</v>
      </c>
      <c r="L12" s="69">
        <f t="shared" si="7"/>
        <v>0.92824898270600198</v>
      </c>
      <c r="M12" s="69">
        <f t="shared" si="7"/>
        <v>0.97695569527708725</v>
      </c>
      <c r="N12" s="69">
        <f t="shared" si="7"/>
        <v>0.96344139963629527</v>
      </c>
      <c r="O12" s="69">
        <f t="shared" si="7"/>
        <v>0.96135913454213018</v>
      </c>
      <c r="P12" s="70">
        <f>P10/P11</f>
        <v>0.98407795588261615</v>
      </c>
      <c r="Q12" s="70">
        <f>Q10/Q11</f>
        <v>0.98407795588261615</v>
      </c>
      <c r="S12" s="69">
        <f>S10/S11</f>
        <v>1.4889966737722307</v>
      </c>
      <c r="T12" s="69">
        <f>T10/T11</f>
        <v>0.95572915343942222</v>
      </c>
      <c r="U12" s="69">
        <f>U10/U11</f>
        <v>1.0516338779593197</v>
      </c>
      <c r="Z12" s="71"/>
    </row>
    <row r="13" spans="1:37" s="26" customFormat="1" ht="15" customHeight="1" x14ac:dyDescent="0.15">
      <c r="A13" s="56"/>
      <c r="B13" s="65" t="s">
        <v>27</v>
      </c>
      <c r="C13" s="66"/>
      <c r="D13" s="51">
        <f>D22+D31</f>
        <v>4427</v>
      </c>
      <c r="E13" s="51">
        <f>E22+E31</f>
        <v>4210</v>
      </c>
      <c r="F13" s="51">
        <f t="shared" ref="F13:O14" si="8">F22+F31</f>
        <v>4629</v>
      </c>
      <c r="G13" s="51">
        <f t="shared" si="8"/>
        <v>5566</v>
      </c>
      <c r="H13" s="51">
        <f t="shared" si="8"/>
        <v>3415</v>
      </c>
      <c r="I13" s="51">
        <f t="shared" si="8"/>
        <v>4553</v>
      </c>
      <c r="J13" s="51">
        <f t="shared" si="8"/>
        <v>4189</v>
      </c>
      <c r="K13" s="51">
        <f t="shared" si="8"/>
        <v>4134</v>
      </c>
      <c r="L13" s="51">
        <f t="shared" si="8"/>
        <v>3867</v>
      </c>
      <c r="M13" s="51">
        <f t="shared" si="8"/>
        <v>4553</v>
      </c>
      <c r="N13" s="51">
        <f t="shared" si="8"/>
        <v>5332</v>
      </c>
      <c r="O13" s="51">
        <f t="shared" si="8"/>
        <v>5002</v>
      </c>
      <c r="P13" s="52">
        <f>P22+P31</f>
        <v>53877</v>
      </c>
      <c r="Q13" s="52">
        <f>Q22+Q31</f>
        <v>53877</v>
      </c>
      <c r="S13" s="53">
        <f t="shared" ref="S13:U14" si="9">S22+S31</f>
        <v>38990</v>
      </c>
      <c r="T13" s="54">
        <f t="shared" si="9"/>
        <v>27077</v>
      </c>
      <c r="U13" s="54">
        <f t="shared" si="9"/>
        <v>8637</v>
      </c>
      <c r="Z13" s="55" t="e">
        <f>Z22+Z31</f>
        <v>#REF!</v>
      </c>
    </row>
    <row r="14" spans="1:37" ht="15" customHeight="1" x14ac:dyDescent="0.15">
      <c r="A14" s="56"/>
      <c r="B14" s="65"/>
      <c r="C14" s="66"/>
      <c r="D14" s="33">
        <f>D23+D32</f>
        <v>4058</v>
      </c>
      <c r="E14" s="33">
        <f>E23+E32</f>
        <v>4685</v>
      </c>
      <c r="F14" s="34">
        <f t="shared" si="8"/>
        <v>3840</v>
      </c>
      <c r="G14" s="33">
        <f t="shared" si="8"/>
        <v>5984</v>
      </c>
      <c r="H14" s="34">
        <f t="shared" si="8"/>
        <v>4973</v>
      </c>
      <c r="I14" s="33">
        <f t="shared" si="8"/>
        <v>5086</v>
      </c>
      <c r="J14" s="34">
        <f t="shared" si="8"/>
        <v>4059</v>
      </c>
      <c r="K14" s="33">
        <f t="shared" si="8"/>
        <v>4975</v>
      </c>
      <c r="L14" s="34">
        <f t="shared" si="8"/>
        <v>4836</v>
      </c>
      <c r="M14" s="33">
        <f t="shared" si="8"/>
        <v>4601</v>
      </c>
      <c r="N14" s="35">
        <f t="shared" si="8"/>
        <v>5020</v>
      </c>
      <c r="O14" s="36">
        <f t="shared" si="8"/>
        <v>4107</v>
      </c>
      <c r="P14" s="37">
        <f>P23+P32</f>
        <v>56224</v>
      </c>
      <c r="Q14" s="37">
        <f>Q23+Q32</f>
        <v>56224</v>
      </c>
      <c r="S14" s="38">
        <f t="shared" si="9"/>
        <v>28626</v>
      </c>
      <c r="T14" s="39">
        <f t="shared" si="9"/>
        <v>27598</v>
      </c>
      <c r="U14" s="39">
        <f t="shared" si="9"/>
        <v>8743</v>
      </c>
      <c r="Z14" s="41" t="e">
        <f>Z23+Z32</f>
        <v>#REF!</v>
      </c>
    </row>
    <row r="15" spans="1:37" ht="15" customHeight="1" thickBot="1" x14ac:dyDescent="0.2">
      <c r="A15" s="56"/>
      <c r="B15" s="72"/>
      <c r="C15" s="73"/>
      <c r="D15" s="74">
        <f>D13/D14</f>
        <v>1.090931493346476</v>
      </c>
      <c r="E15" s="74">
        <f>E13/E14</f>
        <v>0.8986125933831377</v>
      </c>
      <c r="F15" s="74">
        <f t="shared" ref="F15:O15" si="10">F13/F14</f>
        <v>1.2054687500000001</v>
      </c>
      <c r="G15" s="74">
        <f t="shared" si="10"/>
        <v>0.93014705882352944</v>
      </c>
      <c r="H15" s="74">
        <f t="shared" si="10"/>
        <v>0.68670822441182389</v>
      </c>
      <c r="I15" s="74">
        <f t="shared" si="10"/>
        <v>0.89520251671254425</v>
      </c>
      <c r="J15" s="74">
        <f t="shared" si="10"/>
        <v>1.0320275930032028</v>
      </c>
      <c r="K15" s="74">
        <f t="shared" si="10"/>
        <v>0.83095477386934669</v>
      </c>
      <c r="L15" s="74">
        <f t="shared" si="10"/>
        <v>0.79962779156327546</v>
      </c>
      <c r="M15" s="74">
        <f t="shared" si="10"/>
        <v>0.9895674853292763</v>
      </c>
      <c r="N15" s="74">
        <f t="shared" si="10"/>
        <v>1.0621513944223107</v>
      </c>
      <c r="O15" s="74">
        <f t="shared" si="10"/>
        <v>1.2179206233260287</v>
      </c>
      <c r="P15" s="75">
        <f>P13/P14</f>
        <v>0.9582562606715993</v>
      </c>
      <c r="Q15" s="75">
        <f>Q13/Q14</f>
        <v>0.9582562606715993</v>
      </c>
      <c r="S15" s="74">
        <f>S13/S14</f>
        <v>1.3620484873890868</v>
      </c>
      <c r="T15" s="74">
        <f>T13/T14</f>
        <v>0.98112182042176965</v>
      </c>
      <c r="U15" s="74">
        <f>U13/U14</f>
        <v>0.98787601509779255</v>
      </c>
      <c r="Z15" s="47"/>
    </row>
    <row r="16" spans="1:37" s="26" customFormat="1" ht="14.25" customHeight="1" thickTop="1" x14ac:dyDescent="0.15">
      <c r="A16" s="56"/>
      <c r="B16" s="76" t="s">
        <v>28</v>
      </c>
      <c r="C16" s="77"/>
      <c r="D16" s="78">
        <f>D19+D22</f>
        <v>17204</v>
      </c>
      <c r="E16" s="78">
        <f>E19+E22</f>
        <v>19817</v>
      </c>
      <c r="F16" s="78">
        <f t="shared" ref="F16:O17" si="11">F19+F22</f>
        <v>21124</v>
      </c>
      <c r="G16" s="78">
        <f t="shared" si="11"/>
        <v>19388</v>
      </c>
      <c r="H16" s="78">
        <f t="shared" si="11"/>
        <v>17416</v>
      </c>
      <c r="I16" s="78">
        <f t="shared" si="11"/>
        <v>19821</v>
      </c>
      <c r="J16" s="78">
        <f t="shared" si="11"/>
        <v>19126</v>
      </c>
      <c r="K16" s="78">
        <f t="shared" si="11"/>
        <v>16618</v>
      </c>
      <c r="L16" s="78">
        <f t="shared" si="11"/>
        <v>17608</v>
      </c>
      <c r="M16" s="78">
        <f t="shared" si="11"/>
        <v>19366</v>
      </c>
      <c r="N16" s="78">
        <f t="shared" si="11"/>
        <v>17785</v>
      </c>
      <c r="O16" s="78">
        <f>O19+O22</f>
        <v>18917</v>
      </c>
      <c r="P16" s="79">
        <f>P19+P22</f>
        <v>224190</v>
      </c>
      <c r="Q16" s="79">
        <f>Q19+Q22</f>
        <v>224190</v>
      </c>
      <c r="S16" s="80">
        <f t="shared" ref="S16:U17" si="12">S19+S22</f>
        <v>168122</v>
      </c>
      <c r="T16" s="81">
        <f t="shared" si="12"/>
        <v>109420</v>
      </c>
      <c r="U16" s="81">
        <f t="shared" si="12"/>
        <v>37021</v>
      </c>
      <c r="Z16" s="55" t="e">
        <f>Z19+Z22</f>
        <v>#REF!</v>
      </c>
    </row>
    <row r="17" spans="1:26" ht="15" customHeight="1" x14ac:dyDescent="0.15">
      <c r="A17" s="56"/>
      <c r="B17" s="82"/>
      <c r="C17" s="83"/>
      <c r="D17" s="84">
        <f>D20+D23</f>
        <v>15968</v>
      </c>
      <c r="E17" s="84">
        <f>E20+E23</f>
        <v>17911</v>
      </c>
      <c r="F17" s="85">
        <f t="shared" si="11"/>
        <v>19034</v>
      </c>
      <c r="G17" s="84">
        <f t="shared" si="11"/>
        <v>20966</v>
      </c>
      <c r="H17" s="85">
        <f t="shared" si="11"/>
        <v>19535</v>
      </c>
      <c r="I17" s="84">
        <f t="shared" si="11"/>
        <v>19485</v>
      </c>
      <c r="J17" s="85">
        <f t="shared" si="11"/>
        <v>21355</v>
      </c>
      <c r="K17" s="84">
        <f t="shared" si="11"/>
        <v>17551</v>
      </c>
      <c r="L17" s="85">
        <f t="shared" si="11"/>
        <v>17690</v>
      </c>
      <c r="M17" s="84">
        <f t="shared" si="11"/>
        <v>20561</v>
      </c>
      <c r="N17" s="86">
        <f t="shared" si="11"/>
        <v>18544</v>
      </c>
      <c r="O17" s="87">
        <f t="shared" si="11"/>
        <v>18762</v>
      </c>
      <c r="P17" s="88">
        <f>P20+P23</f>
        <v>227362</v>
      </c>
      <c r="Q17" s="88">
        <f>Q20+Q23</f>
        <v>227362</v>
      </c>
      <c r="S17" s="89">
        <f t="shared" si="12"/>
        <v>112899</v>
      </c>
      <c r="T17" s="90">
        <f t="shared" si="12"/>
        <v>114463</v>
      </c>
      <c r="U17" s="90">
        <f t="shared" si="12"/>
        <v>33879</v>
      </c>
      <c r="Z17" s="41" t="e">
        <f>Z20+Z23</f>
        <v>#REF!</v>
      </c>
    </row>
    <row r="18" spans="1:26" ht="15" customHeight="1" x14ac:dyDescent="0.15">
      <c r="A18" s="56"/>
      <c r="B18" s="82"/>
      <c r="C18" s="83"/>
      <c r="D18" s="91">
        <f>D16/D17</f>
        <v>1.0774048096192386</v>
      </c>
      <c r="E18" s="91">
        <f>E16/E17</f>
        <v>1.1064150522025571</v>
      </c>
      <c r="F18" s="91">
        <f t="shared" ref="F18:O18" si="13">F16/F17</f>
        <v>1.1098035095092991</v>
      </c>
      <c r="G18" s="91">
        <f t="shared" si="13"/>
        <v>0.92473528570065822</v>
      </c>
      <c r="H18" s="91">
        <f t="shared" si="13"/>
        <v>0.89152802661888919</v>
      </c>
      <c r="I18" s="91">
        <f t="shared" si="13"/>
        <v>1.0172440338722093</v>
      </c>
      <c r="J18" s="91">
        <f t="shared" si="13"/>
        <v>0.89562163427768671</v>
      </c>
      <c r="K18" s="91">
        <f t="shared" si="13"/>
        <v>0.94684063586120448</v>
      </c>
      <c r="L18" s="91">
        <f t="shared" si="13"/>
        <v>0.99536461277557942</v>
      </c>
      <c r="M18" s="91">
        <f t="shared" si="13"/>
        <v>0.9418802587422791</v>
      </c>
      <c r="N18" s="91">
        <f t="shared" si="13"/>
        <v>0.95907031924072472</v>
      </c>
      <c r="O18" s="91">
        <f t="shared" si="13"/>
        <v>1.0082613793838611</v>
      </c>
      <c r="P18" s="92">
        <f>P16/P17</f>
        <v>0.98604868007846513</v>
      </c>
      <c r="Q18" s="92">
        <f>Q16/Q17</f>
        <v>0.98604868007846513</v>
      </c>
      <c r="S18" s="91">
        <f>S16/S17</f>
        <v>1.48913630767323</v>
      </c>
      <c r="T18" s="91">
        <f>T16/T17</f>
        <v>0.95594209482540204</v>
      </c>
      <c r="U18" s="91">
        <f>U16/U17</f>
        <v>1.0927418164644764</v>
      </c>
      <c r="Z18" s="93"/>
    </row>
    <row r="19" spans="1:26" s="26" customFormat="1" x14ac:dyDescent="0.15">
      <c r="A19" s="56"/>
      <c r="B19" s="82"/>
      <c r="C19" s="94" t="s">
        <v>29</v>
      </c>
      <c r="D19" s="64">
        <v>13273</v>
      </c>
      <c r="E19" s="64">
        <v>16515</v>
      </c>
      <c r="F19" s="64">
        <v>17930</v>
      </c>
      <c r="G19" s="64">
        <v>15480</v>
      </c>
      <c r="H19" s="64">
        <v>14446</v>
      </c>
      <c r="I19" s="64">
        <v>16116</v>
      </c>
      <c r="J19" s="64">
        <v>15264</v>
      </c>
      <c r="K19" s="64">
        <v>13105</v>
      </c>
      <c r="L19" s="64">
        <v>14191</v>
      </c>
      <c r="M19" s="64">
        <v>15418</v>
      </c>
      <c r="N19" s="64">
        <v>13936</v>
      </c>
      <c r="O19" s="95">
        <v>15519</v>
      </c>
      <c r="P19" s="25">
        <f>SUM(D19:O19)</f>
        <v>181193</v>
      </c>
      <c r="Q19" s="25">
        <f>SUM(D19:O19)</f>
        <v>181193</v>
      </c>
      <c r="S19" s="27">
        <f>SUM(D19:L19)</f>
        <v>136320</v>
      </c>
      <c r="T19" s="28">
        <f>SUM(J19:O19)</f>
        <v>87433</v>
      </c>
      <c r="U19" s="28">
        <f>SUM(D19:E19)</f>
        <v>29788</v>
      </c>
      <c r="Z19" s="30" t="e">
        <f>#REF!+T19</f>
        <v>#REF!</v>
      </c>
    </row>
    <row r="20" spans="1:26" x14ac:dyDescent="0.15">
      <c r="A20" s="56"/>
      <c r="B20" s="82"/>
      <c r="C20" s="96"/>
      <c r="D20" s="33">
        <v>12498</v>
      </c>
      <c r="E20" s="33">
        <v>14422</v>
      </c>
      <c r="F20" s="33">
        <v>15579</v>
      </c>
      <c r="G20" s="33">
        <v>16431</v>
      </c>
      <c r="H20" s="33">
        <v>15336</v>
      </c>
      <c r="I20" s="33">
        <v>15351</v>
      </c>
      <c r="J20" s="33">
        <v>17934</v>
      </c>
      <c r="K20" s="33">
        <v>13593</v>
      </c>
      <c r="L20" s="33">
        <v>14316</v>
      </c>
      <c r="M20" s="33">
        <v>16667</v>
      </c>
      <c r="N20" s="33">
        <v>15303</v>
      </c>
      <c r="O20" s="33">
        <v>15695</v>
      </c>
      <c r="P20" s="37">
        <f>SUMPRODUCT(D20:O20,((D19:O19)&lt;&gt;"")*1)</f>
        <v>183125</v>
      </c>
      <c r="Q20" s="37">
        <f>SUM(D20:O20)</f>
        <v>183125</v>
      </c>
      <c r="S20" s="38">
        <f>SUM(D20:I20)</f>
        <v>89617</v>
      </c>
      <c r="T20" s="38">
        <f>SUM(J20:O20)</f>
        <v>93508</v>
      </c>
      <c r="U20" s="38">
        <f>SUM(D20:E20)</f>
        <v>26920</v>
      </c>
      <c r="Z20" s="41" t="e">
        <f>#REF!+T20</f>
        <v>#REF!</v>
      </c>
    </row>
    <row r="21" spans="1:26" x14ac:dyDescent="0.15">
      <c r="A21" s="56"/>
      <c r="B21" s="82"/>
      <c r="C21" s="97"/>
      <c r="D21" s="98">
        <f>D19/D20</f>
        <v>1.0620099215874539</v>
      </c>
      <c r="E21" s="98">
        <f>E19/E20</f>
        <v>1.145125502704202</v>
      </c>
      <c r="F21" s="98">
        <f t="shared" ref="F21:O21" si="14">F19/F20</f>
        <v>1.1509082739585339</v>
      </c>
      <c r="G21" s="98">
        <f t="shared" si="14"/>
        <v>0.94212159941573859</v>
      </c>
      <c r="H21" s="98">
        <f t="shared" si="14"/>
        <v>0.94196661450182573</v>
      </c>
      <c r="I21" s="98">
        <f t="shared" si="14"/>
        <v>1.0498338870431894</v>
      </c>
      <c r="J21" s="98">
        <f t="shared" si="14"/>
        <v>0.85112077617932413</v>
      </c>
      <c r="K21" s="98">
        <f t="shared" si="14"/>
        <v>0.96409916868976675</v>
      </c>
      <c r="L21" s="98">
        <f t="shared" si="14"/>
        <v>0.9912685107571948</v>
      </c>
      <c r="M21" s="98">
        <f t="shared" si="14"/>
        <v>0.92506149877002464</v>
      </c>
      <c r="N21" s="98">
        <f t="shared" si="14"/>
        <v>0.91067111023982228</v>
      </c>
      <c r="O21" s="98">
        <f t="shared" si="14"/>
        <v>0.98878623765530427</v>
      </c>
      <c r="P21" s="99">
        <f>P19/P20</f>
        <v>0.9894498293515358</v>
      </c>
      <c r="Q21" s="99">
        <f>Q19/Q20</f>
        <v>0.9894498293515358</v>
      </c>
      <c r="S21" s="98">
        <f>S19/S20</f>
        <v>1.5211399622839417</v>
      </c>
      <c r="T21" s="98">
        <f>T19/T20</f>
        <v>0.93503229670188648</v>
      </c>
      <c r="U21" s="98">
        <f>U19/U20</f>
        <v>1.1065378900445766</v>
      </c>
      <c r="V21" s="100"/>
      <c r="Z21" s="101"/>
    </row>
    <row r="22" spans="1:26" s="26" customFormat="1" x14ac:dyDescent="0.15">
      <c r="A22" s="56"/>
      <c r="B22" s="82"/>
      <c r="C22" s="96" t="s">
        <v>30</v>
      </c>
      <c r="D22" s="51">
        <v>3931</v>
      </c>
      <c r="E22" s="51">
        <v>3302</v>
      </c>
      <c r="F22" s="51">
        <v>3194</v>
      </c>
      <c r="G22" s="53">
        <v>3908</v>
      </c>
      <c r="H22" s="53">
        <v>2970</v>
      </c>
      <c r="I22" s="53">
        <v>3705</v>
      </c>
      <c r="J22" s="53">
        <v>3862</v>
      </c>
      <c r="K22" s="53">
        <v>3513</v>
      </c>
      <c r="L22" s="53">
        <v>3417</v>
      </c>
      <c r="M22" s="53">
        <v>3948</v>
      </c>
      <c r="N22" s="53">
        <v>3849</v>
      </c>
      <c r="O22" s="102">
        <v>3398</v>
      </c>
      <c r="P22" s="52">
        <f>SUM(D22:O22)</f>
        <v>42997</v>
      </c>
      <c r="Q22" s="52">
        <f>SUM(D22:O22)</f>
        <v>42997</v>
      </c>
      <c r="S22" s="53">
        <f>SUM(D22:L22)</f>
        <v>31802</v>
      </c>
      <c r="T22" s="54">
        <f>SUM(J22:O22)</f>
        <v>21987</v>
      </c>
      <c r="U22" s="54">
        <f>SUM(D22:E22)</f>
        <v>7233</v>
      </c>
      <c r="Z22" s="55" t="e">
        <f>#REF!+T22</f>
        <v>#REF!</v>
      </c>
    </row>
    <row r="23" spans="1:26" x14ac:dyDescent="0.15">
      <c r="A23" s="56"/>
      <c r="B23" s="82"/>
      <c r="C23" s="96"/>
      <c r="D23" s="33">
        <v>3470</v>
      </c>
      <c r="E23" s="33">
        <v>3489</v>
      </c>
      <c r="F23" s="33">
        <v>3455</v>
      </c>
      <c r="G23" s="33">
        <v>4535</v>
      </c>
      <c r="H23" s="33">
        <v>4199</v>
      </c>
      <c r="I23" s="33">
        <v>4134</v>
      </c>
      <c r="J23" s="33">
        <v>3421</v>
      </c>
      <c r="K23" s="33">
        <v>3958</v>
      </c>
      <c r="L23" s="33">
        <v>3374</v>
      </c>
      <c r="M23" s="33">
        <v>3894</v>
      </c>
      <c r="N23" s="33">
        <v>3241</v>
      </c>
      <c r="O23" s="33">
        <v>3067</v>
      </c>
      <c r="P23" s="37">
        <f>SUMPRODUCT(D23:O23,((D22:O22)&lt;&gt;"")*1)</f>
        <v>44237</v>
      </c>
      <c r="Q23" s="37">
        <f>SUM(D23:O23)</f>
        <v>44237</v>
      </c>
      <c r="S23" s="38">
        <f>SUM(D23:I23)</f>
        <v>23282</v>
      </c>
      <c r="T23" s="39">
        <f>SUM(J23:O23)</f>
        <v>20955</v>
      </c>
      <c r="U23" s="39">
        <f>SUM(D23:E23)</f>
        <v>6959</v>
      </c>
      <c r="Z23" s="41" t="e">
        <f>#REF!+T23</f>
        <v>#REF!</v>
      </c>
    </row>
    <row r="24" spans="1:26" x14ac:dyDescent="0.15">
      <c r="A24" s="56"/>
      <c r="B24" s="103"/>
      <c r="C24" s="104"/>
      <c r="D24" s="105">
        <f>D22/D23</f>
        <v>1.1328530259365994</v>
      </c>
      <c r="E24" s="105">
        <f>E22/E23</f>
        <v>0.94640298079678986</v>
      </c>
      <c r="F24" s="105">
        <f t="shared" ref="F24:O24" si="15">F22/F23</f>
        <v>0.92445730824891459</v>
      </c>
      <c r="G24" s="105">
        <f t="shared" si="15"/>
        <v>0.86174200661521494</v>
      </c>
      <c r="H24" s="105">
        <f t="shared" si="15"/>
        <v>0.70731126458680638</v>
      </c>
      <c r="I24" s="105">
        <f t="shared" si="15"/>
        <v>0.89622641509433965</v>
      </c>
      <c r="J24" s="105">
        <f t="shared" si="15"/>
        <v>1.1289096755334698</v>
      </c>
      <c r="K24" s="105">
        <f t="shared" si="15"/>
        <v>0.88756947953511878</v>
      </c>
      <c r="L24" s="105">
        <f t="shared" si="15"/>
        <v>1.0127445168938944</v>
      </c>
      <c r="M24" s="105">
        <f t="shared" si="15"/>
        <v>1.0138674884437597</v>
      </c>
      <c r="N24" s="105">
        <f t="shared" si="15"/>
        <v>1.1875964208577598</v>
      </c>
      <c r="O24" s="105">
        <f t="shared" si="15"/>
        <v>1.107923051842191</v>
      </c>
      <c r="P24" s="106">
        <f>P22/P23</f>
        <v>0.97196916608269091</v>
      </c>
      <c r="Q24" s="106">
        <f>Q22/Q23</f>
        <v>0.97196916608269091</v>
      </c>
      <c r="S24" s="107">
        <f>S22/S23</f>
        <v>1.3659479426166137</v>
      </c>
      <c r="T24" s="105">
        <f>T22/T23</f>
        <v>1.0492483894058697</v>
      </c>
      <c r="U24" s="105">
        <f>U22/U23</f>
        <v>1.0393734732001725</v>
      </c>
      <c r="Z24" s="93"/>
    </row>
    <row r="25" spans="1:26" s="26" customFormat="1" ht="15" customHeight="1" x14ac:dyDescent="0.15">
      <c r="A25" s="56"/>
      <c r="B25" s="108" t="s">
        <v>31</v>
      </c>
      <c r="C25" s="109"/>
      <c r="D25" s="78">
        <f>D28+D31</f>
        <v>17517</v>
      </c>
      <c r="E25" s="78">
        <f>E28+E31</f>
        <v>17176</v>
      </c>
      <c r="F25" s="78">
        <f t="shared" ref="F25:O26" si="16">F28+F31</f>
        <v>19374</v>
      </c>
      <c r="G25" s="78">
        <f t="shared" si="16"/>
        <v>17903</v>
      </c>
      <c r="H25" s="78">
        <f t="shared" si="16"/>
        <v>18169</v>
      </c>
      <c r="I25" s="78">
        <f t="shared" si="16"/>
        <v>18594</v>
      </c>
      <c r="J25" s="78">
        <f t="shared" si="16"/>
        <v>18575</v>
      </c>
      <c r="K25" s="78">
        <f t="shared" si="16"/>
        <v>17286</v>
      </c>
      <c r="L25" s="78">
        <f t="shared" si="16"/>
        <v>15458</v>
      </c>
      <c r="M25" s="78">
        <f t="shared" si="16"/>
        <v>18594</v>
      </c>
      <c r="N25" s="78">
        <f t="shared" si="16"/>
        <v>18275</v>
      </c>
      <c r="O25" s="78">
        <f t="shared" si="16"/>
        <v>17632</v>
      </c>
      <c r="P25" s="110">
        <f>P28+P31</f>
        <v>214553</v>
      </c>
      <c r="Q25" s="110">
        <f>Q28+Q31</f>
        <v>214553</v>
      </c>
      <c r="S25" s="111">
        <f t="shared" ref="S25:U26" si="17">S28+S31</f>
        <v>160052</v>
      </c>
      <c r="T25" s="112">
        <f t="shared" si="17"/>
        <v>105820</v>
      </c>
      <c r="U25" s="112">
        <f t="shared" si="17"/>
        <v>34693</v>
      </c>
      <c r="Z25" s="30" t="e">
        <f>Z28+Z31</f>
        <v>#REF!</v>
      </c>
    </row>
    <row r="26" spans="1:26" ht="15" customHeight="1" x14ac:dyDescent="0.15">
      <c r="A26" s="56"/>
      <c r="B26" s="82"/>
      <c r="C26" s="83"/>
      <c r="D26" s="84">
        <f>D29+D32</f>
        <v>17011</v>
      </c>
      <c r="E26" s="84">
        <f>E29+E32</f>
        <v>17833</v>
      </c>
      <c r="F26" s="85">
        <f t="shared" si="16"/>
        <v>18346</v>
      </c>
      <c r="G26" s="84">
        <f t="shared" si="16"/>
        <v>19240</v>
      </c>
      <c r="H26" s="85">
        <f t="shared" si="16"/>
        <v>19457</v>
      </c>
      <c r="I26" s="84">
        <f t="shared" si="16"/>
        <v>18054</v>
      </c>
      <c r="J26" s="85">
        <f t="shared" si="16"/>
        <v>18931</v>
      </c>
      <c r="K26" s="84">
        <f t="shared" si="16"/>
        <v>17716</v>
      </c>
      <c r="L26" s="85">
        <f t="shared" si="16"/>
        <v>18602</v>
      </c>
      <c r="M26" s="84">
        <f t="shared" si="16"/>
        <v>18235</v>
      </c>
      <c r="N26" s="86">
        <f t="shared" si="16"/>
        <v>18370</v>
      </c>
      <c r="O26" s="87">
        <f t="shared" si="16"/>
        <v>18160</v>
      </c>
      <c r="P26" s="88">
        <f>P29+P32</f>
        <v>219955</v>
      </c>
      <c r="Q26" s="88">
        <f>Q29+Q32</f>
        <v>219955</v>
      </c>
      <c r="S26" s="89">
        <f t="shared" si="17"/>
        <v>109941</v>
      </c>
      <c r="T26" s="90">
        <f t="shared" si="17"/>
        <v>110014</v>
      </c>
      <c r="U26" s="90">
        <f t="shared" si="17"/>
        <v>34844</v>
      </c>
      <c r="Z26" s="41" t="e">
        <f>Z29+Z32</f>
        <v>#REF!</v>
      </c>
    </row>
    <row r="27" spans="1:26" ht="15" customHeight="1" x14ac:dyDescent="0.15">
      <c r="A27" s="56"/>
      <c r="B27" s="82"/>
      <c r="C27" s="83"/>
      <c r="D27" s="91">
        <f>D25/D26</f>
        <v>1.0297454588207631</v>
      </c>
      <c r="E27" s="91">
        <f>E25/E26</f>
        <v>0.96315818987270785</v>
      </c>
      <c r="F27" s="91">
        <f t="shared" ref="F27:O27" si="18">F25/F26</f>
        <v>1.0560340128638395</v>
      </c>
      <c r="G27" s="91">
        <f t="shared" si="18"/>
        <v>0.93050935550935554</v>
      </c>
      <c r="H27" s="91">
        <f t="shared" si="18"/>
        <v>0.93380274451354273</v>
      </c>
      <c r="I27" s="91">
        <f t="shared" si="18"/>
        <v>1.0299102691924227</v>
      </c>
      <c r="J27" s="91">
        <f t="shared" si="18"/>
        <v>0.98119486556441815</v>
      </c>
      <c r="K27" s="91">
        <f t="shared" si="18"/>
        <v>0.97572815533980584</v>
      </c>
      <c r="L27" s="91">
        <f t="shared" si="18"/>
        <v>0.83098591549295775</v>
      </c>
      <c r="M27" s="91">
        <f t="shared" si="18"/>
        <v>1.019687414313134</v>
      </c>
      <c r="N27" s="91">
        <f t="shared" si="18"/>
        <v>0.99482852476864458</v>
      </c>
      <c r="O27" s="91">
        <f t="shared" si="18"/>
        <v>0.97092511013215854</v>
      </c>
      <c r="P27" s="92">
        <f>P25/P26</f>
        <v>0.97544043099724942</v>
      </c>
      <c r="Q27" s="92">
        <f>Q25/Q26</f>
        <v>0.97544043099724942</v>
      </c>
      <c r="S27" s="91">
        <f>S25/S26</f>
        <v>1.4557990194740815</v>
      </c>
      <c r="T27" s="91">
        <f>T25/T26</f>
        <v>0.96187757921719053</v>
      </c>
      <c r="U27" s="91">
        <f>U25/U26</f>
        <v>0.99566639880610719</v>
      </c>
      <c r="Z27" s="93"/>
    </row>
    <row r="28" spans="1:26" s="26" customFormat="1" ht="15" customHeight="1" x14ac:dyDescent="0.15">
      <c r="A28" s="56"/>
      <c r="B28" s="82"/>
      <c r="C28" s="94" t="s">
        <v>32</v>
      </c>
      <c r="D28" s="64">
        <v>17021</v>
      </c>
      <c r="E28" s="64">
        <v>16268</v>
      </c>
      <c r="F28" s="64">
        <v>17939</v>
      </c>
      <c r="G28" s="113">
        <v>16245</v>
      </c>
      <c r="H28" s="64">
        <v>17724</v>
      </c>
      <c r="I28" s="64">
        <v>17746</v>
      </c>
      <c r="J28" s="64">
        <v>18248</v>
      </c>
      <c r="K28" s="64">
        <v>16665</v>
      </c>
      <c r="L28" s="64">
        <v>15008</v>
      </c>
      <c r="M28" s="64">
        <v>17989</v>
      </c>
      <c r="N28" s="64">
        <v>16792</v>
      </c>
      <c r="O28" s="95">
        <v>16028</v>
      </c>
      <c r="P28" s="25">
        <f>SUM(D28:O28)</f>
        <v>203673</v>
      </c>
      <c r="Q28" s="25">
        <f>SUM(D28:O28)</f>
        <v>203673</v>
      </c>
      <c r="S28" s="27">
        <f>SUM(D28:L28)</f>
        <v>152864</v>
      </c>
      <c r="T28" s="28">
        <f>SUM(J28:O28)</f>
        <v>100730</v>
      </c>
      <c r="U28" s="28">
        <f>SUM(D28:E28)</f>
        <v>33289</v>
      </c>
      <c r="Z28" s="30" t="e">
        <f>#REF!+T28</f>
        <v>#REF!</v>
      </c>
    </row>
    <row r="29" spans="1:26" ht="15" customHeight="1" x14ac:dyDescent="0.15">
      <c r="A29" s="56"/>
      <c r="B29" s="82"/>
      <c r="C29" s="96"/>
      <c r="D29" s="33">
        <v>16423</v>
      </c>
      <c r="E29" s="33">
        <v>16637</v>
      </c>
      <c r="F29" s="33">
        <v>17961</v>
      </c>
      <c r="G29" s="33">
        <v>17791</v>
      </c>
      <c r="H29" s="33">
        <v>18683</v>
      </c>
      <c r="I29" s="33">
        <v>17102</v>
      </c>
      <c r="J29" s="33">
        <v>18293</v>
      </c>
      <c r="K29" s="33">
        <v>16699</v>
      </c>
      <c r="L29" s="33">
        <v>17140</v>
      </c>
      <c r="M29" s="33">
        <v>17528</v>
      </c>
      <c r="N29" s="33">
        <v>16591</v>
      </c>
      <c r="O29" s="33">
        <v>17120</v>
      </c>
      <c r="P29" s="37">
        <f>SUMPRODUCT(D29:O29,((D28:O28)&lt;&gt;"")*1)</f>
        <v>207968</v>
      </c>
      <c r="Q29" s="37">
        <f>SUM(D29:O29)</f>
        <v>207968</v>
      </c>
      <c r="S29" s="38">
        <f>SUM(D29:I29)</f>
        <v>104597</v>
      </c>
      <c r="T29" s="39">
        <f>SUM(J29:O29)</f>
        <v>103371</v>
      </c>
      <c r="U29" s="39">
        <f>SUM(D29:E29)</f>
        <v>33060</v>
      </c>
      <c r="Z29" s="41" t="e">
        <f>#REF!+T29</f>
        <v>#REF!</v>
      </c>
    </row>
    <row r="30" spans="1:26" ht="15" customHeight="1" x14ac:dyDescent="0.15">
      <c r="A30" s="56"/>
      <c r="B30" s="82"/>
      <c r="C30" s="97"/>
      <c r="D30" s="98">
        <f>D28/D29</f>
        <v>1.0364123485355903</v>
      </c>
      <c r="E30" s="98">
        <f>E28/E29</f>
        <v>0.97782052052653723</v>
      </c>
      <c r="F30" s="98">
        <f t="shared" ref="F30:O30" si="19">F28/F29</f>
        <v>0.99877512387951672</v>
      </c>
      <c r="G30" s="98">
        <f t="shared" si="19"/>
        <v>0.91310213029059639</v>
      </c>
      <c r="H30" s="98">
        <f t="shared" si="19"/>
        <v>0.94866991382540278</v>
      </c>
      <c r="I30" s="98">
        <f t="shared" si="19"/>
        <v>1.0376564144544498</v>
      </c>
      <c r="J30" s="98">
        <f t="shared" si="19"/>
        <v>0.99754004263926088</v>
      </c>
      <c r="K30" s="98">
        <f t="shared" si="19"/>
        <v>0.99796394993712201</v>
      </c>
      <c r="L30" s="98">
        <f t="shared" si="19"/>
        <v>0.87561260210035008</v>
      </c>
      <c r="M30" s="98">
        <f t="shared" si="19"/>
        <v>1.0263007759014149</v>
      </c>
      <c r="N30" s="98">
        <f t="shared" si="19"/>
        <v>1.0121150021095775</v>
      </c>
      <c r="O30" s="98">
        <f t="shared" si="19"/>
        <v>0.93621495327102799</v>
      </c>
      <c r="P30" s="99">
        <f>P28/P29</f>
        <v>0.97934778427450375</v>
      </c>
      <c r="Q30" s="99">
        <f>Q28/Q29</f>
        <v>0.97934778427450375</v>
      </c>
      <c r="S30" s="98">
        <f>S28/S29</f>
        <v>1.4614568295457804</v>
      </c>
      <c r="T30" s="98">
        <f>T28/T29</f>
        <v>0.97445124841590003</v>
      </c>
      <c r="U30" s="98">
        <f>U28/U29</f>
        <v>1.0069267997580158</v>
      </c>
      <c r="Z30" s="101"/>
    </row>
    <row r="31" spans="1:26" s="26" customFormat="1" x14ac:dyDescent="0.15">
      <c r="A31" s="56"/>
      <c r="B31" s="82"/>
      <c r="C31" s="96" t="s">
        <v>30</v>
      </c>
      <c r="D31" s="51">
        <v>496</v>
      </c>
      <c r="E31" s="51">
        <v>908</v>
      </c>
      <c r="F31" s="51">
        <v>1435</v>
      </c>
      <c r="G31" s="51">
        <v>1658</v>
      </c>
      <c r="H31" s="51">
        <v>445</v>
      </c>
      <c r="I31" s="51">
        <v>848</v>
      </c>
      <c r="J31" s="51">
        <v>327</v>
      </c>
      <c r="K31" s="51">
        <v>621</v>
      </c>
      <c r="L31" s="51">
        <v>450</v>
      </c>
      <c r="M31" s="51">
        <v>605</v>
      </c>
      <c r="N31" s="51">
        <v>1483</v>
      </c>
      <c r="O31" s="114">
        <v>1604</v>
      </c>
      <c r="P31" s="52">
        <f>SUM(D31:O31)</f>
        <v>10880</v>
      </c>
      <c r="Q31" s="52">
        <f>SUM(D31:O31)</f>
        <v>10880</v>
      </c>
      <c r="S31" s="53">
        <f>SUM(D31:L31)</f>
        <v>7188</v>
      </c>
      <c r="T31" s="54">
        <f>SUM(J31:O31)</f>
        <v>5090</v>
      </c>
      <c r="U31" s="54">
        <f>SUM(D31:E31)</f>
        <v>1404</v>
      </c>
      <c r="Z31" s="55" t="e">
        <f>#REF!+T31</f>
        <v>#REF!</v>
      </c>
    </row>
    <row r="32" spans="1:26" x14ac:dyDescent="0.15">
      <c r="A32" s="56"/>
      <c r="B32" s="82"/>
      <c r="C32" s="96"/>
      <c r="D32" s="33">
        <v>588</v>
      </c>
      <c r="E32" s="33">
        <v>1196</v>
      </c>
      <c r="F32" s="33">
        <v>385</v>
      </c>
      <c r="G32" s="33">
        <v>1449</v>
      </c>
      <c r="H32" s="33">
        <v>774</v>
      </c>
      <c r="I32" s="33">
        <v>952</v>
      </c>
      <c r="J32" s="33">
        <v>638</v>
      </c>
      <c r="K32" s="33">
        <v>1017</v>
      </c>
      <c r="L32" s="33">
        <v>1462</v>
      </c>
      <c r="M32" s="33">
        <v>707</v>
      </c>
      <c r="N32" s="33">
        <v>1779</v>
      </c>
      <c r="O32" s="33">
        <v>1040</v>
      </c>
      <c r="P32" s="37">
        <f>SUMPRODUCT(D32:O32,((D31:O31)&lt;&gt;"")*1)</f>
        <v>11987</v>
      </c>
      <c r="Q32" s="37">
        <f>SUM(D32:O32)</f>
        <v>11987</v>
      </c>
      <c r="S32" s="38">
        <f>SUM(D32:I32)</f>
        <v>5344</v>
      </c>
      <c r="T32" s="39">
        <f>SUM(J32:O32)</f>
        <v>6643</v>
      </c>
      <c r="U32" s="39">
        <f>SUM(D32:E32)</f>
        <v>1784</v>
      </c>
      <c r="Z32" s="41" t="e">
        <f>#REF!+T32</f>
        <v>#REF!</v>
      </c>
    </row>
    <row r="33" spans="1:26" x14ac:dyDescent="0.15">
      <c r="A33" s="115"/>
      <c r="B33" s="103"/>
      <c r="C33" s="104"/>
      <c r="D33" s="105">
        <f>D31/D32</f>
        <v>0.84353741496598644</v>
      </c>
      <c r="E33" s="105">
        <f>E31/E32</f>
        <v>0.75919732441471577</v>
      </c>
      <c r="F33" s="105">
        <f t="shared" ref="F33:O33" si="20">F31/F32</f>
        <v>3.7272727272727271</v>
      </c>
      <c r="G33" s="105">
        <f t="shared" si="20"/>
        <v>1.1442374051069704</v>
      </c>
      <c r="H33" s="105">
        <f t="shared" si="20"/>
        <v>0.57493540051679581</v>
      </c>
      <c r="I33" s="105">
        <f t="shared" si="20"/>
        <v>0.89075630252100846</v>
      </c>
      <c r="J33" s="105">
        <f t="shared" si="20"/>
        <v>0.51253918495297801</v>
      </c>
      <c r="K33" s="105">
        <f t="shared" si="20"/>
        <v>0.61061946902654862</v>
      </c>
      <c r="L33" s="105">
        <f t="shared" si="20"/>
        <v>0.30779753761969902</v>
      </c>
      <c r="M33" s="105">
        <f t="shared" si="20"/>
        <v>0.85572842998585574</v>
      </c>
      <c r="N33" s="105">
        <f t="shared" si="20"/>
        <v>0.83361439010680161</v>
      </c>
      <c r="O33" s="105">
        <f t="shared" si="20"/>
        <v>1.5423076923076924</v>
      </c>
      <c r="P33" s="106">
        <f>P31/P32</f>
        <v>0.90764995411696003</v>
      </c>
      <c r="Q33" s="106">
        <f>Q31/Q32</f>
        <v>0.90764995411696003</v>
      </c>
      <c r="S33" s="107">
        <f>S31/S32</f>
        <v>1.3450598802395211</v>
      </c>
      <c r="T33" s="105">
        <f>T31/T32</f>
        <v>0.76622008128857444</v>
      </c>
      <c r="U33" s="105">
        <f>U31/U32</f>
        <v>0.78699551569506732</v>
      </c>
      <c r="Z33" s="93"/>
    </row>
    <row r="34" spans="1:26" s="26" customFormat="1" ht="13.5" customHeight="1" x14ac:dyDescent="0.15">
      <c r="A34" s="116" t="s">
        <v>33</v>
      </c>
      <c r="B34" s="117"/>
      <c r="C34" s="118"/>
      <c r="D34" s="51">
        <f>D43+D52</f>
        <v>7518</v>
      </c>
      <c r="E34" s="51">
        <f>E43+E52</f>
        <v>9104</v>
      </c>
      <c r="F34" s="51">
        <f t="shared" ref="F34:O35" si="21">F43+F52</f>
        <v>9096</v>
      </c>
      <c r="G34" s="51">
        <f t="shared" si="21"/>
        <v>8905</v>
      </c>
      <c r="H34" s="51">
        <f t="shared" si="21"/>
        <v>8864</v>
      </c>
      <c r="I34" s="51">
        <f t="shared" si="21"/>
        <v>10602</v>
      </c>
      <c r="J34" s="51">
        <f t="shared" si="21"/>
        <v>9793</v>
      </c>
      <c r="K34" s="51">
        <f t="shared" si="21"/>
        <v>9613</v>
      </c>
      <c r="L34" s="51">
        <f t="shared" si="21"/>
        <v>8521</v>
      </c>
      <c r="M34" s="51">
        <f t="shared" si="21"/>
        <v>11187</v>
      </c>
      <c r="N34" s="51">
        <f t="shared" si="21"/>
        <v>8953</v>
      </c>
      <c r="O34" s="51">
        <f>O43+O52</f>
        <v>10149</v>
      </c>
      <c r="P34" s="25">
        <f>P37+P40</f>
        <v>112305</v>
      </c>
      <c r="Q34" s="25">
        <f>Q37+Q40</f>
        <v>112305</v>
      </c>
      <c r="S34" s="27">
        <f>S37+S40</f>
        <v>82016</v>
      </c>
      <c r="T34" s="28">
        <f>T43+T52</f>
        <v>58216</v>
      </c>
      <c r="U34" s="28">
        <f>U43+U52</f>
        <v>16622</v>
      </c>
      <c r="Z34" s="30" t="e">
        <f>Z37+Z40</f>
        <v>#REF!</v>
      </c>
    </row>
    <row r="35" spans="1:26" ht="15" customHeight="1" x14ac:dyDescent="0.15">
      <c r="A35" s="119"/>
      <c r="B35" s="120"/>
      <c r="C35" s="121"/>
      <c r="D35" s="33">
        <f>D44+D53</f>
        <v>7811</v>
      </c>
      <c r="E35" s="33">
        <f>E44+E53</f>
        <v>11205</v>
      </c>
      <c r="F35" s="34">
        <f t="shared" si="21"/>
        <v>12454</v>
      </c>
      <c r="G35" s="33">
        <f t="shared" si="21"/>
        <v>11083</v>
      </c>
      <c r="H35" s="34">
        <f t="shared" si="21"/>
        <v>7173</v>
      </c>
      <c r="I35" s="33">
        <f t="shared" si="21"/>
        <v>9710</v>
      </c>
      <c r="J35" s="34">
        <f t="shared" si="21"/>
        <v>9908</v>
      </c>
      <c r="K35" s="33">
        <f t="shared" si="21"/>
        <v>9068</v>
      </c>
      <c r="L35" s="34">
        <f t="shared" si="21"/>
        <v>7885</v>
      </c>
      <c r="M35" s="33">
        <f t="shared" si="21"/>
        <v>9235</v>
      </c>
      <c r="N35" s="35">
        <f t="shared" si="21"/>
        <v>9600</v>
      </c>
      <c r="O35" s="36">
        <f t="shared" si="21"/>
        <v>10161</v>
      </c>
      <c r="P35" s="37">
        <f>P38+P41</f>
        <v>115293</v>
      </c>
      <c r="Q35" s="37">
        <f>Q38+Q41</f>
        <v>115293</v>
      </c>
      <c r="S35" s="38">
        <f>S38+S41</f>
        <v>59436</v>
      </c>
      <c r="T35" s="39">
        <f>T44+T53</f>
        <v>55857</v>
      </c>
      <c r="U35" s="39">
        <f>U44+U53</f>
        <v>19016</v>
      </c>
      <c r="Z35" s="41" t="e">
        <f>Z38+Z41</f>
        <v>#REF!</v>
      </c>
    </row>
    <row r="36" spans="1:26" ht="15" customHeight="1" x14ac:dyDescent="0.15">
      <c r="A36" s="119"/>
      <c r="B36" s="120"/>
      <c r="C36" s="121"/>
      <c r="D36" s="69">
        <f>D34/D35</f>
        <v>0.96248879784918706</v>
      </c>
      <c r="E36" s="69">
        <f>E34/E35</f>
        <v>0.8124944221329764</v>
      </c>
      <c r="F36" s="69">
        <f t="shared" ref="F36:O36" si="22">F34/F35</f>
        <v>0.73036775333226278</v>
      </c>
      <c r="G36" s="69">
        <f t="shared" si="22"/>
        <v>0.80348281151312817</v>
      </c>
      <c r="H36" s="69">
        <f t="shared" si="22"/>
        <v>1.2357451554440262</v>
      </c>
      <c r="I36" s="69">
        <f t="shared" si="22"/>
        <v>1.0918640576725025</v>
      </c>
      <c r="J36" s="69">
        <f t="shared" si="22"/>
        <v>0.98839321760193788</v>
      </c>
      <c r="K36" s="69">
        <f t="shared" si="22"/>
        <v>1.0601014556682842</v>
      </c>
      <c r="L36" s="69">
        <f t="shared" si="22"/>
        <v>1.0806594800253646</v>
      </c>
      <c r="M36" s="69">
        <f t="shared" si="22"/>
        <v>1.2113697888467785</v>
      </c>
      <c r="N36" s="69">
        <f t="shared" si="22"/>
        <v>0.93260416666666668</v>
      </c>
      <c r="O36" s="69">
        <f t="shared" si="22"/>
        <v>0.998819013876587</v>
      </c>
      <c r="P36" s="70">
        <f>P34/P35</f>
        <v>0.97408342223725641</v>
      </c>
      <c r="Q36" s="70">
        <f>Q34/Q35</f>
        <v>0.97408342223725641</v>
      </c>
      <c r="S36" s="69">
        <f>S34/S35</f>
        <v>1.3799044350225453</v>
      </c>
      <c r="T36" s="69">
        <f>T34/T35</f>
        <v>1.0422328445852802</v>
      </c>
      <c r="U36" s="69">
        <f>U34/U35</f>
        <v>0.8741060159865377</v>
      </c>
      <c r="Z36" s="71"/>
    </row>
    <row r="37" spans="1:26" s="26" customFormat="1" ht="13.5" customHeight="1" x14ac:dyDescent="0.15">
      <c r="A37" s="119"/>
      <c r="B37" s="62" t="s">
        <v>34</v>
      </c>
      <c r="C37" s="63"/>
      <c r="D37" s="64">
        <f>D46+D55</f>
        <v>4280</v>
      </c>
      <c r="E37" s="64">
        <f>E46+E55</f>
        <v>3832</v>
      </c>
      <c r="F37" s="64">
        <f t="shared" ref="F37:O38" si="23">F46+F55</f>
        <v>4790</v>
      </c>
      <c r="G37" s="64">
        <f t="shared" si="23"/>
        <v>4071</v>
      </c>
      <c r="H37" s="64">
        <f t="shared" si="23"/>
        <v>4488</v>
      </c>
      <c r="I37" s="64">
        <f t="shared" si="23"/>
        <v>5199</v>
      </c>
      <c r="J37" s="64">
        <f t="shared" si="23"/>
        <v>4965</v>
      </c>
      <c r="K37" s="64">
        <f t="shared" si="23"/>
        <v>5734</v>
      </c>
      <c r="L37" s="64">
        <f t="shared" si="23"/>
        <v>4165</v>
      </c>
      <c r="M37" s="64">
        <f t="shared" si="23"/>
        <v>5898</v>
      </c>
      <c r="N37" s="64">
        <f t="shared" si="23"/>
        <v>5154</v>
      </c>
      <c r="O37" s="64">
        <f>O46+O55</f>
        <v>5803</v>
      </c>
      <c r="P37" s="25">
        <f>P46+P55</f>
        <v>58379</v>
      </c>
      <c r="Q37" s="25">
        <f>Q46+Q55</f>
        <v>58379</v>
      </c>
      <c r="S37" s="27">
        <f t="shared" ref="S37:U38" si="24">S46+S55</f>
        <v>41524</v>
      </c>
      <c r="T37" s="28">
        <f t="shared" si="24"/>
        <v>31719</v>
      </c>
      <c r="U37" s="28">
        <f t="shared" si="24"/>
        <v>8112</v>
      </c>
      <c r="Z37" s="30" t="e">
        <f>Z46+Z55</f>
        <v>#REF!</v>
      </c>
    </row>
    <row r="38" spans="1:26" ht="13.5" customHeight="1" x14ac:dyDescent="0.15">
      <c r="A38" s="119"/>
      <c r="B38" s="65"/>
      <c r="C38" s="66"/>
      <c r="D38" s="33">
        <f>D47+D56</f>
        <v>4287</v>
      </c>
      <c r="E38" s="33">
        <f>E47+E56</f>
        <v>6067</v>
      </c>
      <c r="F38" s="34">
        <f t="shared" si="23"/>
        <v>6829</v>
      </c>
      <c r="G38" s="33">
        <f t="shared" si="23"/>
        <v>5419</v>
      </c>
      <c r="H38" s="34">
        <f t="shared" si="23"/>
        <v>4106</v>
      </c>
      <c r="I38" s="33">
        <f t="shared" si="23"/>
        <v>4885</v>
      </c>
      <c r="J38" s="34">
        <f t="shared" si="23"/>
        <v>5369</v>
      </c>
      <c r="K38" s="33">
        <f t="shared" si="23"/>
        <v>5494</v>
      </c>
      <c r="L38" s="34">
        <f t="shared" si="23"/>
        <v>4409</v>
      </c>
      <c r="M38" s="33">
        <f t="shared" si="23"/>
        <v>5208</v>
      </c>
      <c r="N38" s="35">
        <f t="shared" si="23"/>
        <v>4916</v>
      </c>
      <c r="O38" s="36">
        <f t="shared" si="23"/>
        <v>5429</v>
      </c>
      <c r="P38" s="37">
        <f>P47+P56</f>
        <v>62418</v>
      </c>
      <c r="Q38" s="37">
        <f>Q47+Q56</f>
        <v>62418</v>
      </c>
      <c r="S38" s="38">
        <f t="shared" si="24"/>
        <v>31593</v>
      </c>
      <c r="T38" s="39">
        <f t="shared" si="24"/>
        <v>30825</v>
      </c>
      <c r="U38" s="39">
        <f t="shared" si="24"/>
        <v>10354</v>
      </c>
      <c r="Z38" s="41" t="e">
        <f>Z47+Z56</f>
        <v>#REF!</v>
      </c>
    </row>
    <row r="39" spans="1:26" ht="13.5" customHeight="1" x14ac:dyDescent="0.15">
      <c r="A39" s="119"/>
      <c r="B39" s="67"/>
      <c r="C39" s="68"/>
      <c r="D39" s="69">
        <f>D37/D38</f>
        <v>0.99836715651971075</v>
      </c>
      <c r="E39" s="69">
        <f>E37/E38</f>
        <v>0.63161364760178007</v>
      </c>
      <c r="F39" s="69">
        <f t="shared" ref="F39:O39" si="25">F37/F38</f>
        <v>0.70142041294479429</v>
      </c>
      <c r="G39" s="69">
        <f t="shared" si="25"/>
        <v>0.75124561727255956</v>
      </c>
      <c r="H39" s="69">
        <f t="shared" si="25"/>
        <v>1.0930345835362885</v>
      </c>
      <c r="I39" s="69">
        <f t="shared" si="25"/>
        <v>1.0642784032753327</v>
      </c>
      <c r="J39" s="69">
        <f t="shared" si="25"/>
        <v>0.92475321288880608</v>
      </c>
      <c r="K39" s="69">
        <f t="shared" si="25"/>
        <v>1.0436840189297416</v>
      </c>
      <c r="L39" s="69">
        <f t="shared" si="25"/>
        <v>0.94465865275572691</v>
      </c>
      <c r="M39" s="69">
        <f t="shared" si="25"/>
        <v>1.1324884792626728</v>
      </c>
      <c r="N39" s="69">
        <f t="shared" si="25"/>
        <v>1.0484133441822621</v>
      </c>
      <c r="O39" s="69">
        <f t="shared" si="25"/>
        <v>1.0688892982132989</v>
      </c>
      <c r="P39" s="70">
        <f>P37/P38</f>
        <v>0.93529110192572651</v>
      </c>
      <c r="Q39" s="70">
        <f>Q37/Q38</f>
        <v>0.93529110192572651</v>
      </c>
      <c r="S39" s="69">
        <f>S37/S38</f>
        <v>1.3143417845725318</v>
      </c>
      <c r="T39" s="69">
        <f>T37/T38</f>
        <v>1.0290024330900243</v>
      </c>
      <c r="U39" s="69">
        <f>U37/U38</f>
        <v>0.78346532740969677</v>
      </c>
      <c r="Z39" s="71"/>
    </row>
    <row r="40" spans="1:26" s="26" customFormat="1" ht="13.5" customHeight="1" x14ac:dyDescent="0.15">
      <c r="A40" s="119"/>
      <c r="B40" s="65" t="s">
        <v>27</v>
      </c>
      <c r="C40" s="66"/>
      <c r="D40" s="51">
        <f>D49+D58</f>
        <v>3238</v>
      </c>
      <c r="E40" s="51">
        <f>E49+E58</f>
        <v>5272</v>
      </c>
      <c r="F40" s="51">
        <f t="shared" ref="F40:O41" si="26">F49+F58</f>
        <v>4306</v>
      </c>
      <c r="G40" s="51">
        <f t="shared" si="26"/>
        <v>4834</v>
      </c>
      <c r="H40" s="51">
        <f t="shared" si="26"/>
        <v>4376</v>
      </c>
      <c r="I40" s="51">
        <f t="shared" si="26"/>
        <v>5403</v>
      </c>
      <c r="J40" s="51">
        <f t="shared" si="26"/>
        <v>4828</v>
      </c>
      <c r="K40" s="51">
        <f t="shared" si="26"/>
        <v>3879</v>
      </c>
      <c r="L40" s="51">
        <f t="shared" si="26"/>
        <v>4356</v>
      </c>
      <c r="M40" s="51">
        <f t="shared" si="26"/>
        <v>5289</v>
      </c>
      <c r="N40" s="51">
        <f t="shared" si="26"/>
        <v>3799</v>
      </c>
      <c r="O40" s="51">
        <f>O49+O58</f>
        <v>4346</v>
      </c>
      <c r="P40" s="52">
        <f>P49+P58</f>
        <v>53926</v>
      </c>
      <c r="Q40" s="52">
        <f>Q49+Q58</f>
        <v>53926</v>
      </c>
      <c r="S40" s="53">
        <f t="shared" ref="S40:U41" si="27">S49+S58</f>
        <v>40492</v>
      </c>
      <c r="T40" s="54">
        <f t="shared" si="27"/>
        <v>26497</v>
      </c>
      <c r="U40" s="54">
        <f t="shared" si="27"/>
        <v>8510</v>
      </c>
      <c r="Z40" s="55" t="e">
        <f>Z49+Z58</f>
        <v>#REF!</v>
      </c>
    </row>
    <row r="41" spans="1:26" ht="13.5" customHeight="1" x14ac:dyDescent="0.15">
      <c r="A41" s="119"/>
      <c r="B41" s="65"/>
      <c r="C41" s="66"/>
      <c r="D41" s="33">
        <f>D50+D59</f>
        <v>3524</v>
      </c>
      <c r="E41" s="33">
        <f>E50+E59</f>
        <v>5138</v>
      </c>
      <c r="F41" s="34">
        <f t="shared" si="26"/>
        <v>5625</v>
      </c>
      <c r="G41" s="33">
        <f t="shared" si="26"/>
        <v>5664</v>
      </c>
      <c r="H41" s="34">
        <f t="shared" si="26"/>
        <v>3067</v>
      </c>
      <c r="I41" s="33">
        <f t="shared" si="26"/>
        <v>4825</v>
      </c>
      <c r="J41" s="34">
        <f t="shared" si="26"/>
        <v>4539</v>
      </c>
      <c r="K41" s="33">
        <f t="shared" si="26"/>
        <v>3574</v>
      </c>
      <c r="L41" s="34">
        <f t="shared" si="26"/>
        <v>3476</v>
      </c>
      <c r="M41" s="33">
        <f t="shared" si="26"/>
        <v>4027</v>
      </c>
      <c r="N41" s="35">
        <f t="shared" si="26"/>
        <v>4684</v>
      </c>
      <c r="O41" s="36">
        <f t="shared" si="26"/>
        <v>4732</v>
      </c>
      <c r="P41" s="37">
        <f>P50+P59</f>
        <v>52875</v>
      </c>
      <c r="Q41" s="37">
        <f>Q50+Q59</f>
        <v>52875</v>
      </c>
      <c r="S41" s="38">
        <f t="shared" si="27"/>
        <v>27843</v>
      </c>
      <c r="T41" s="39">
        <f t="shared" si="27"/>
        <v>25032</v>
      </c>
      <c r="U41" s="39">
        <f t="shared" si="27"/>
        <v>8662</v>
      </c>
      <c r="Z41" s="41" t="e">
        <f>Z50+Z59</f>
        <v>#REF!</v>
      </c>
    </row>
    <row r="42" spans="1:26" ht="13.5" customHeight="1" thickBot="1" x14ac:dyDescent="0.2">
      <c r="A42" s="119"/>
      <c r="B42" s="72"/>
      <c r="C42" s="73"/>
      <c r="D42" s="74">
        <f>D40/D41</f>
        <v>0.91884222474460842</v>
      </c>
      <c r="E42" s="74">
        <f>E40/E41</f>
        <v>1.0260801868431295</v>
      </c>
      <c r="F42" s="74">
        <f t="shared" ref="F42:O42" si="28">F40/F41</f>
        <v>0.76551111111111114</v>
      </c>
      <c r="G42" s="74">
        <f t="shared" si="28"/>
        <v>0.85346045197740117</v>
      </c>
      <c r="H42" s="74">
        <f t="shared" si="28"/>
        <v>1.4268014346266711</v>
      </c>
      <c r="I42" s="74">
        <f t="shared" si="28"/>
        <v>1.1197927461139896</v>
      </c>
      <c r="J42" s="74">
        <f t="shared" si="28"/>
        <v>1.0636704119850187</v>
      </c>
      <c r="K42" s="74">
        <f t="shared" si="28"/>
        <v>1.0853385562395075</v>
      </c>
      <c r="L42" s="74">
        <f t="shared" si="28"/>
        <v>1.2531645569620253</v>
      </c>
      <c r="M42" s="74">
        <f t="shared" si="28"/>
        <v>1.3133846535882792</v>
      </c>
      <c r="N42" s="74">
        <f t="shared" si="28"/>
        <v>0.81105892399658408</v>
      </c>
      <c r="O42" s="74">
        <f t="shared" si="28"/>
        <v>0.91842772612003376</v>
      </c>
      <c r="P42" s="75">
        <f>P40/P41</f>
        <v>1.0198770685579197</v>
      </c>
      <c r="Q42" s="75">
        <f>Q40/Q41</f>
        <v>1.0198770685579197</v>
      </c>
      <c r="S42" s="74">
        <f>S40/S41</f>
        <v>1.4542973099163166</v>
      </c>
      <c r="T42" s="74">
        <f>T40/T41</f>
        <v>1.0585250878875041</v>
      </c>
      <c r="U42" s="74">
        <f>U40/U41</f>
        <v>0.98245208958670049</v>
      </c>
      <c r="Z42" s="47"/>
    </row>
    <row r="43" spans="1:26" s="26" customFormat="1" ht="15.75" customHeight="1" thickTop="1" x14ac:dyDescent="0.15">
      <c r="A43" s="119"/>
      <c r="B43" s="122" t="s">
        <v>35</v>
      </c>
      <c r="C43" s="123"/>
      <c r="D43" s="124">
        <f>D46+D49</f>
        <v>2968</v>
      </c>
      <c r="E43" s="124">
        <f>E46+E49</f>
        <v>3296</v>
      </c>
      <c r="F43" s="124">
        <f t="shared" ref="F43:O44" si="29">F46+F49</f>
        <v>4031</v>
      </c>
      <c r="G43" s="124">
        <f t="shared" si="29"/>
        <v>3662</v>
      </c>
      <c r="H43" s="124">
        <f t="shared" si="29"/>
        <v>4128</v>
      </c>
      <c r="I43" s="124">
        <f t="shared" si="29"/>
        <v>5302</v>
      </c>
      <c r="J43" s="124">
        <f t="shared" si="29"/>
        <v>3805</v>
      </c>
      <c r="K43" s="124">
        <f t="shared" si="29"/>
        <v>5357</v>
      </c>
      <c r="L43" s="124">
        <f t="shared" si="29"/>
        <v>3565</v>
      </c>
      <c r="M43" s="124">
        <f t="shared" si="29"/>
        <v>5195</v>
      </c>
      <c r="N43" s="124">
        <f t="shared" si="29"/>
        <v>4479</v>
      </c>
      <c r="O43" s="124">
        <f t="shared" si="29"/>
        <v>4956</v>
      </c>
      <c r="P43" s="125">
        <f>P46+P49</f>
        <v>50744</v>
      </c>
      <c r="Q43" s="125">
        <f>Q46+Q49</f>
        <v>50744</v>
      </c>
      <c r="S43" s="126">
        <f t="shared" ref="S43:U44" si="30">S46+S49</f>
        <v>36114</v>
      </c>
      <c r="T43" s="127">
        <f t="shared" si="30"/>
        <v>27357</v>
      </c>
      <c r="U43" s="127">
        <f t="shared" si="30"/>
        <v>6264</v>
      </c>
      <c r="Z43" s="55" t="e">
        <f>Z46+Z49</f>
        <v>#REF!</v>
      </c>
    </row>
    <row r="44" spans="1:26" ht="15" customHeight="1" x14ac:dyDescent="0.15">
      <c r="A44" s="119"/>
      <c r="B44" s="128"/>
      <c r="C44" s="129"/>
      <c r="D44" s="130">
        <f>D47+D50</f>
        <v>3445</v>
      </c>
      <c r="E44" s="130">
        <f>E47+E50</f>
        <v>4944</v>
      </c>
      <c r="F44" s="131">
        <f t="shared" si="29"/>
        <v>5802</v>
      </c>
      <c r="G44" s="130">
        <f t="shared" si="29"/>
        <v>4695</v>
      </c>
      <c r="H44" s="131">
        <f t="shared" si="29"/>
        <v>3377</v>
      </c>
      <c r="I44" s="130">
        <f t="shared" si="29"/>
        <v>4055</v>
      </c>
      <c r="J44" s="131">
        <f t="shared" si="29"/>
        <v>4015</v>
      </c>
      <c r="K44" s="130">
        <f t="shared" si="29"/>
        <v>3901</v>
      </c>
      <c r="L44" s="131">
        <f t="shared" si="29"/>
        <v>3818</v>
      </c>
      <c r="M44" s="130">
        <f t="shared" si="29"/>
        <v>4054</v>
      </c>
      <c r="N44" s="132">
        <f t="shared" si="29"/>
        <v>3839</v>
      </c>
      <c r="O44" s="133">
        <f t="shared" si="29"/>
        <v>4591</v>
      </c>
      <c r="P44" s="134">
        <f>P47+P50</f>
        <v>50536</v>
      </c>
      <c r="Q44" s="134">
        <f>Q47+Q50</f>
        <v>50536</v>
      </c>
      <c r="S44" s="135">
        <f t="shared" si="30"/>
        <v>26318</v>
      </c>
      <c r="T44" s="136">
        <f t="shared" si="30"/>
        <v>24218</v>
      </c>
      <c r="U44" s="136">
        <f t="shared" si="30"/>
        <v>8389</v>
      </c>
      <c r="Z44" s="41" t="e">
        <f>Z47+Z50</f>
        <v>#REF!</v>
      </c>
    </row>
    <row r="45" spans="1:26" ht="15" customHeight="1" x14ac:dyDescent="0.15">
      <c r="A45" s="119"/>
      <c r="B45" s="128"/>
      <c r="C45" s="129"/>
      <c r="D45" s="137">
        <f>D43/D44</f>
        <v>0.86153846153846159</v>
      </c>
      <c r="E45" s="137">
        <f>E43/E44</f>
        <v>0.66666666666666663</v>
      </c>
      <c r="F45" s="137">
        <f t="shared" ref="F45:O45" si="31">F43/F44</f>
        <v>0.69476042743881417</v>
      </c>
      <c r="G45" s="137">
        <f t="shared" si="31"/>
        <v>0.77997870074547393</v>
      </c>
      <c r="H45" s="137">
        <f t="shared" si="31"/>
        <v>1.2223867337873853</v>
      </c>
      <c r="I45" s="137">
        <f t="shared" si="31"/>
        <v>1.3075215782983971</v>
      </c>
      <c r="J45" s="137">
        <f t="shared" si="31"/>
        <v>0.94769613947696141</v>
      </c>
      <c r="K45" s="137">
        <f t="shared" si="31"/>
        <v>1.3732376313765702</v>
      </c>
      <c r="L45" s="137">
        <f t="shared" si="31"/>
        <v>0.9337349397590361</v>
      </c>
      <c r="M45" s="137">
        <f t="shared" si="31"/>
        <v>1.2814504193389245</v>
      </c>
      <c r="N45" s="137">
        <f t="shared" si="31"/>
        <v>1.1667100807501953</v>
      </c>
      <c r="O45" s="137">
        <f t="shared" si="31"/>
        <v>1.0795033761707689</v>
      </c>
      <c r="P45" s="138">
        <f>P43/P44</f>
        <v>1.0041158777900903</v>
      </c>
      <c r="Q45" s="138">
        <f>Q43/Q44</f>
        <v>1.0041158777900903</v>
      </c>
      <c r="S45" s="137">
        <f>S43/S44</f>
        <v>1.3722167337943614</v>
      </c>
      <c r="T45" s="137">
        <f>T43/T44</f>
        <v>1.1296143364439672</v>
      </c>
      <c r="U45" s="137">
        <f>U43/U44</f>
        <v>0.74669209679341997</v>
      </c>
      <c r="Z45" s="93"/>
    </row>
    <row r="46" spans="1:26" s="26" customFormat="1" ht="15" customHeight="1" x14ac:dyDescent="0.15">
      <c r="A46" s="119"/>
      <c r="B46" s="128"/>
      <c r="C46" s="94" t="s">
        <v>29</v>
      </c>
      <c r="D46" s="64">
        <v>1559</v>
      </c>
      <c r="E46" s="64">
        <v>1632</v>
      </c>
      <c r="F46" s="64">
        <v>2659</v>
      </c>
      <c r="G46" s="64">
        <v>2295</v>
      </c>
      <c r="H46" s="64">
        <v>2597</v>
      </c>
      <c r="I46" s="64">
        <v>3098</v>
      </c>
      <c r="J46" s="64">
        <v>2539</v>
      </c>
      <c r="K46" s="64">
        <v>3610</v>
      </c>
      <c r="L46" s="64">
        <v>2246</v>
      </c>
      <c r="M46" s="64">
        <v>3659</v>
      </c>
      <c r="N46" s="64">
        <v>3117</v>
      </c>
      <c r="O46" s="95">
        <v>3302</v>
      </c>
      <c r="P46" s="25">
        <f>SUM(D46:O46)</f>
        <v>32313</v>
      </c>
      <c r="Q46" s="25">
        <f>SUM(D46:O46)</f>
        <v>32313</v>
      </c>
      <c r="S46" s="27">
        <f>SUM(D46:L46)</f>
        <v>22235</v>
      </c>
      <c r="T46" s="28">
        <f>SUM(J46:O46)</f>
        <v>18473</v>
      </c>
      <c r="U46" s="28">
        <f>SUM(D46:E46)</f>
        <v>3191</v>
      </c>
      <c r="Z46" s="30" t="e">
        <f>#REF!+T46</f>
        <v>#REF!</v>
      </c>
    </row>
    <row r="47" spans="1:26" ht="15" customHeight="1" x14ac:dyDescent="0.15">
      <c r="A47" s="119"/>
      <c r="B47" s="128"/>
      <c r="C47" s="96"/>
      <c r="D47" s="33">
        <v>2503</v>
      </c>
      <c r="E47" s="33">
        <v>3674</v>
      </c>
      <c r="F47" s="33">
        <v>4460</v>
      </c>
      <c r="G47" s="33">
        <v>3341</v>
      </c>
      <c r="H47" s="33">
        <v>2051</v>
      </c>
      <c r="I47" s="33">
        <v>2870</v>
      </c>
      <c r="J47" s="33">
        <v>2951</v>
      </c>
      <c r="K47" s="33">
        <v>2727</v>
      </c>
      <c r="L47" s="33">
        <v>2375</v>
      </c>
      <c r="M47" s="33">
        <v>2366</v>
      </c>
      <c r="N47" s="33">
        <v>2242</v>
      </c>
      <c r="O47" s="33">
        <v>3103</v>
      </c>
      <c r="P47" s="37">
        <f>SUMPRODUCT(D47:O47,((D46:O46)&lt;&gt;"")*1)</f>
        <v>34663</v>
      </c>
      <c r="Q47" s="37">
        <f>SUM(D47:O47)</f>
        <v>34663</v>
      </c>
      <c r="S47" s="38">
        <f>SUM(D47:I47)</f>
        <v>18899</v>
      </c>
      <c r="T47" s="39">
        <f>SUM(J47:O47)</f>
        <v>15764</v>
      </c>
      <c r="U47" s="39">
        <f>SUM(D47:E47)</f>
        <v>6177</v>
      </c>
      <c r="Z47" s="41" t="e">
        <f>#REF!+T47</f>
        <v>#REF!</v>
      </c>
    </row>
    <row r="48" spans="1:26" ht="15" customHeight="1" x14ac:dyDescent="0.15">
      <c r="A48" s="119"/>
      <c r="B48" s="128"/>
      <c r="C48" s="97"/>
      <c r="D48" s="139">
        <f>D46/D47</f>
        <v>0.62285257690771079</v>
      </c>
      <c r="E48" s="139">
        <f>E46/E47</f>
        <v>0.44420250408274359</v>
      </c>
      <c r="F48" s="139">
        <f t="shared" ref="F48:O48" si="32">F46/F47</f>
        <v>0.59618834080717487</v>
      </c>
      <c r="G48" s="139">
        <f t="shared" si="32"/>
        <v>0.68692008380724334</v>
      </c>
      <c r="H48" s="139">
        <f t="shared" si="32"/>
        <v>1.2662116040955631</v>
      </c>
      <c r="I48" s="139">
        <f t="shared" si="32"/>
        <v>1.0794425087108015</v>
      </c>
      <c r="J48" s="139">
        <f t="shared" si="32"/>
        <v>0.86038630972551677</v>
      </c>
      <c r="K48" s="139">
        <f t="shared" si="32"/>
        <v>1.3237990465713239</v>
      </c>
      <c r="L48" s="98">
        <f t="shared" si="32"/>
        <v>0.94568421052631579</v>
      </c>
      <c r="M48" s="98">
        <f t="shared" si="32"/>
        <v>1.5464919695688926</v>
      </c>
      <c r="N48" s="98">
        <f t="shared" si="32"/>
        <v>1.3902765388046388</v>
      </c>
      <c r="O48" s="98">
        <f t="shared" si="32"/>
        <v>1.0641314856590396</v>
      </c>
      <c r="P48" s="99">
        <f>P46/P47</f>
        <v>0.93220436776966797</v>
      </c>
      <c r="Q48" s="99">
        <f>Q46/Q47</f>
        <v>0.93220436776966797</v>
      </c>
      <c r="S48" s="98">
        <f>S46/S47</f>
        <v>1.1765172760463516</v>
      </c>
      <c r="T48" s="98">
        <f>T46/T47</f>
        <v>1.1718472468916519</v>
      </c>
      <c r="U48" s="98">
        <f>U46/U47</f>
        <v>0.5165938157681722</v>
      </c>
      <c r="Z48" s="101"/>
    </row>
    <row r="49" spans="1:26" s="26" customFormat="1" x14ac:dyDescent="0.15">
      <c r="A49" s="119"/>
      <c r="B49" s="128"/>
      <c r="C49" s="96" t="s">
        <v>30</v>
      </c>
      <c r="D49" s="140">
        <v>1409</v>
      </c>
      <c r="E49" s="140">
        <v>1664</v>
      </c>
      <c r="F49" s="140">
        <v>1372</v>
      </c>
      <c r="G49" s="140">
        <v>1367</v>
      </c>
      <c r="H49" s="140">
        <v>1531</v>
      </c>
      <c r="I49" s="140">
        <v>2204</v>
      </c>
      <c r="J49" s="140">
        <v>1266</v>
      </c>
      <c r="K49" s="140">
        <v>1747</v>
      </c>
      <c r="L49" s="140">
        <v>1319</v>
      </c>
      <c r="M49" s="140">
        <v>1536</v>
      </c>
      <c r="N49" s="140">
        <v>1362</v>
      </c>
      <c r="O49" s="141">
        <v>1654</v>
      </c>
      <c r="P49" s="52">
        <f>SUM(D49:O49)</f>
        <v>18431</v>
      </c>
      <c r="Q49" s="52">
        <f>SUM(D49:O49)</f>
        <v>18431</v>
      </c>
      <c r="S49" s="53">
        <f>SUM(D49:L49)</f>
        <v>13879</v>
      </c>
      <c r="T49" s="54">
        <f>SUM(J49:O49)</f>
        <v>8884</v>
      </c>
      <c r="U49" s="54">
        <f>SUM(D49:E49)</f>
        <v>3073</v>
      </c>
      <c r="Z49" s="55" t="e">
        <f>#REF!+T49</f>
        <v>#REF!</v>
      </c>
    </row>
    <row r="50" spans="1:26" ht="15" customHeight="1" x14ac:dyDescent="0.15">
      <c r="A50" s="119"/>
      <c r="B50" s="128"/>
      <c r="C50" s="96"/>
      <c r="D50" s="33">
        <v>942</v>
      </c>
      <c r="E50" s="33">
        <v>1270</v>
      </c>
      <c r="F50" s="33">
        <v>1342</v>
      </c>
      <c r="G50" s="33">
        <v>1354</v>
      </c>
      <c r="H50" s="33">
        <v>1326</v>
      </c>
      <c r="I50" s="33">
        <v>1185</v>
      </c>
      <c r="J50" s="33">
        <v>1064</v>
      </c>
      <c r="K50" s="33">
        <v>1174</v>
      </c>
      <c r="L50" s="33">
        <v>1443</v>
      </c>
      <c r="M50" s="33">
        <v>1688</v>
      </c>
      <c r="N50" s="33">
        <v>1597</v>
      </c>
      <c r="O50" s="33">
        <v>1488</v>
      </c>
      <c r="P50" s="37">
        <f>SUMPRODUCT(D50:O50,((D49:O49)&lt;&gt;"")*1)</f>
        <v>15873</v>
      </c>
      <c r="Q50" s="37">
        <f>SUM(D50:O50)</f>
        <v>15873</v>
      </c>
      <c r="S50" s="142">
        <f>SUM(D50:I50)</f>
        <v>7419</v>
      </c>
      <c r="T50" s="39">
        <f>SUM(J50:O50)</f>
        <v>8454</v>
      </c>
      <c r="U50" s="39">
        <f>SUM(D50:E50)</f>
        <v>2212</v>
      </c>
      <c r="Z50" s="41" t="e">
        <f>#REF!+T50</f>
        <v>#REF!</v>
      </c>
    </row>
    <row r="51" spans="1:26" ht="15" customHeight="1" x14ac:dyDescent="0.15">
      <c r="A51" s="119"/>
      <c r="B51" s="143"/>
      <c r="C51" s="104"/>
      <c r="D51" s="105">
        <f>D49/D50</f>
        <v>1.4957537154989384</v>
      </c>
      <c r="E51" s="105">
        <f>E49/E50</f>
        <v>1.3102362204724409</v>
      </c>
      <c r="F51" s="105">
        <f t="shared" ref="F51:O51" si="33">F49/F50</f>
        <v>1.0223546944858419</v>
      </c>
      <c r="G51" s="144">
        <f t="shared" si="33"/>
        <v>1.0096011816838995</v>
      </c>
      <c r="H51" s="144">
        <f t="shared" si="33"/>
        <v>1.1546003016591251</v>
      </c>
      <c r="I51" s="144">
        <f t="shared" si="33"/>
        <v>1.8599156118143461</v>
      </c>
      <c r="J51" s="144">
        <f t="shared" si="33"/>
        <v>1.1898496240601504</v>
      </c>
      <c r="K51" s="144">
        <f t="shared" si="33"/>
        <v>1.4880749574105623</v>
      </c>
      <c r="L51" s="144">
        <f t="shared" si="33"/>
        <v>0.9140679140679141</v>
      </c>
      <c r="M51" s="144">
        <f t="shared" si="33"/>
        <v>0.90995260663507105</v>
      </c>
      <c r="N51" s="144">
        <f t="shared" si="33"/>
        <v>0.85284909204758919</v>
      </c>
      <c r="O51" s="144">
        <f t="shared" si="33"/>
        <v>1.1115591397849462</v>
      </c>
      <c r="P51" s="106">
        <f>P49/P50</f>
        <v>1.1611541611541611</v>
      </c>
      <c r="Q51" s="106">
        <f>Q49/Q50</f>
        <v>1.1611541611541611</v>
      </c>
      <c r="S51" s="107">
        <f>S49/S50</f>
        <v>1.870737296131554</v>
      </c>
      <c r="T51" s="105">
        <f>T49/T50</f>
        <v>1.0508634965696713</v>
      </c>
      <c r="U51" s="105">
        <f>U49/U50</f>
        <v>1.389240506329114</v>
      </c>
      <c r="Z51" s="93"/>
    </row>
    <row r="52" spans="1:26" s="26" customFormat="1" ht="15" customHeight="1" x14ac:dyDescent="0.15">
      <c r="A52" s="119"/>
      <c r="B52" s="145" t="s">
        <v>36</v>
      </c>
      <c r="C52" s="146"/>
      <c r="D52" s="124">
        <f>D55+D58</f>
        <v>4550</v>
      </c>
      <c r="E52" s="124">
        <f>E55+E58</f>
        <v>5808</v>
      </c>
      <c r="F52" s="124">
        <f t="shared" ref="F52:O53" si="34">F55+F58</f>
        <v>5065</v>
      </c>
      <c r="G52" s="124">
        <f t="shared" si="34"/>
        <v>5243</v>
      </c>
      <c r="H52" s="124">
        <f t="shared" si="34"/>
        <v>4736</v>
      </c>
      <c r="I52" s="124">
        <f t="shared" si="34"/>
        <v>5300</v>
      </c>
      <c r="J52" s="124">
        <f t="shared" si="34"/>
        <v>5988</v>
      </c>
      <c r="K52" s="124">
        <f t="shared" si="34"/>
        <v>4256</v>
      </c>
      <c r="L52" s="124">
        <f t="shared" si="34"/>
        <v>4956</v>
      </c>
      <c r="M52" s="124">
        <f t="shared" si="34"/>
        <v>5992</v>
      </c>
      <c r="N52" s="124">
        <f t="shared" si="34"/>
        <v>4474</v>
      </c>
      <c r="O52" s="124">
        <f t="shared" si="34"/>
        <v>5193</v>
      </c>
      <c r="P52" s="147">
        <f>P55+P58</f>
        <v>61561</v>
      </c>
      <c r="Q52" s="147">
        <f>Q55+Q58</f>
        <v>61561</v>
      </c>
      <c r="S52" s="148">
        <f t="shared" ref="S52:U53" si="35">S55+S58</f>
        <v>45902</v>
      </c>
      <c r="T52" s="149">
        <f t="shared" si="35"/>
        <v>30859</v>
      </c>
      <c r="U52" s="149">
        <f t="shared" si="35"/>
        <v>10358</v>
      </c>
      <c r="Z52" s="30" t="e">
        <f>Z55+Z58</f>
        <v>#REF!</v>
      </c>
    </row>
    <row r="53" spans="1:26" ht="15" customHeight="1" x14ac:dyDescent="0.15">
      <c r="A53" s="119"/>
      <c r="B53" s="128"/>
      <c r="C53" s="150"/>
      <c r="D53" s="130">
        <f>D56+D59</f>
        <v>4366</v>
      </c>
      <c r="E53" s="130">
        <f>E56+E59</f>
        <v>6261</v>
      </c>
      <c r="F53" s="131">
        <f t="shared" si="34"/>
        <v>6652</v>
      </c>
      <c r="G53" s="130">
        <f t="shared" si="34"/>
        <v>6388</v>
      </c>
      <c r="H53" s="131">
        <f t="shared" si="34"/>
        <v>3796</v>
      </c>
      <c r="I53" s="130">
        <f t="shared" si="34"/>
        <v>5655</v>
      </c>
      <c r="J53" s="131">
        <f t="shared" si="34"/>
        <v>5893</v>
      </c>
      <c r="K53" s="130">
        <f t="shared" si="34"/>
        <v>5167</v>
      </c>
      <c r="L53" s="131">
        <f t="shared" si="34"/>
        <v>4067</v>
      </c>
      <c r="M53" s="130">
        <f t="shared" si="34"/>
        <v>5181</v>
      </c>
      <c r="N53" s="132">
        <f t="shared" si="34"/>
        <v>5761</v>
      </c>
      <c r="O53" s="133">
        <f t="shared" si="34"/>
        <v>5570</v>
      </c>
      <c r="P53" s="134">
        <f>P56+P59</f>
        <v>64757</v>
      </c>
      <c r="Q53" s="134">
        <f>Q56+Q59</f>
        <v>64757</v>
      </c>
      <c r="S53" s="135">
        <f t="shared" si="35"/>
        <v>33118</v>
      </c>
      <c r="T53" s="136">
        <f t="shared" si="35"/>
        <v>31639</v>
      </c>
      <c r="U53" s="136">
        <f t="shared" si="35"/>
        <v>10627</v>
      </c>
      <c r="Z53" s="41" t="e">
        <f>Z56+Z59</f>
        <v>#REF!</v>
      </c>
    </row>
    <row r="54" spans="1:26" ht="15" customHeight="1" x14ac:dyDescent="0.15">
      <c r="A54" s="119"/>
      <c r="B54" s="128"/>
      <c r="C54" s="150"/>
      <c r="D54" s="137">
        <f>D52/D53</f>
        <v>1.0421438387540083</v>
      </c>
      <c r="E54" s="137">
        <f>E52/E53</f>
        <v>0.92764734068040244</v>
      </c>
      <c r="F54" s="137">
        <f t="shared" ref="F54:O54" si="36">F52/F53</f>
        <v>0.76142513529765488</v>
      </c>
      <c r="G54" s="137">
        <f t="shared" si="36"/>
        <v>0.82075767063243577</v>
      </c>
      <c r="H54" s="137">
        <f t="shared" si="36"/>
        <v>1.2476290832455217</v>
      </c>
      <c r="I54" s="137">
        <f t="shared" si="36"/>
        <v>0.93722369584438547</v>
      </c>
      <c r="J54" s="137">
        <f t="shared" si="36"/>
        <v>1.0161208213134227</v>
      </c>
      <c r="K54" s="137">
        <f t="shared" si="36"/>
        <v>0.82368879427133734</v>
      </c>
      <c r="L54" s="137">
        <f t="shared" si="36"/>
        <v>1.2185886402753872</v>
      </c>
      <c r="M54" s="137">
        <f t="shared" si="36"/>
        <v>1.1565334877436788</v>
      </c>
      <c r="N54" s="137">
        <f t="shared" si="36"/>
        <v>0.77660128449921884</v>
      </c>
      <c r="O54" s="137">
        <f t="shared" si="36"/>
        <v>0.93231597845601433</v>
      </c>
      <c r="P54" s="138">
        <f>P52/P53</f>
        <v>0.95064626218015036</v>
      </c>
      <c r="Q54" s="138">
        <f>Q52/Q53</f>
        <v>0.95064626218015036</v>
      </c>
      <c r="S54" s="137">
        <f>S52/S53</f>
        <v>1.3860136481671599</v>
      </c>
      <c r="T54" s="137">
        <f>T52/T53</f>
        <v>0.97534688201270581</v>
      </c>
      <c r="U54" s="137">
        <f>U52/U53</f>
        <v>0.97468711771901761</v>
      </c>
      <c r="Z54" s="93"/>
    </row>
    <row r="55" spans="1:26" s="26" customFormat="1" ht="15" customHeight="1" x14ac:dyDescent="0.15">
      <c r="A55" s="119"/>
      <c r="B55" s="128"/>
      <c r="C55" s="94" t="s">
        <v>29</v>
      </c>
      <c r="D55" s="64">
        <v>2721</v>
      </c>
      <c r="E55" s="64">
        <v>2200</v>
      </c>
      <c r="F55" s="64">
        <v>2131</v>
      </c>
      <c r="G55" s="113">
        <v>1776</v>
      </c>
      <c r="H55" s="64">
        <v>1891</v>
      </c>
      <c r="I55" s="64">
        <v>2101</v>
      </c>
      <c r="J55" s="64">
        <v>2426</v>
      </c>
      <c r="K55" s="64">
        <v>2124</v>
      </c>
      <c r="L55" s="64">
        <v>1919</v>
      </c>
      <c r="M55" s="64">
        <v>2239</v>
      </c>
      <c r="N55" s="64">
        <v>2037</v>
      </c>
      <c r="O55" s="95">
        <v>2501</v>
      </c>
      <c r="P55" s="25">
        <f>SUM(D55:O55)</f>
        <v>26066</v>
      </c>
      <c r="Q55" s="25">
        <f>SUM(D55:O55)</f>
        <v>26066</v>
      </c>
      <c r="S55" s="27">
        <f>SUM(D55:L55)</f>
        <v>19289</v>
      </c>
      <c r="T55" s="28">
        <f>SUM(J55:O55)</f>
        <v>13246</v>
      </c>
      <c r="U55" s="28">
        <f>SUM(D55:E55)</f>
        <v>4921</v>
      </c>
      <c r="Z55" s="30" t="e">
        <f>#REF!+T55</f>
        <v>#REF!</v>
      </c>
    </row>
    <row r="56" spans="1:26" ht="15" customHeight="1" x14ac:dyDescent="0.15">
      <c r="A56" s="119"/>
      <c r="B56" s="128"/>
      <c r="C56" s="96"/>
      <c r="D56" s="33">
        <v>1784</v>
      </c>
      <c r="E56" s="33">
        <v>2393</v>
      </c>
      <c r="F56" s="33">
        <v>2369</v>
      </c>
      <c r="G56" s="33">
        <v>2078</v>
      </c>
      <c r="H56" s="33">
        <v>2055</v>
      </c>
      <c r="I56" s="33">
        <v>2015</v>
      </c>
      <c r="J56" s="33">
        <v>2418</v>
      </c>
      <c r="K56" s="33">
        <v>2767</v>
      </c>
      <c r="L56" s="33">
        <v>2034</v>
      </c>
      <c r="M56" s="33">
        <v>2842</v>
      </c>
      <c r="N56" s="33">
        <v>2674</v>
      </c>
      <c r="O56" s="33">
        <v>2326</v>
      </c>
      <c r="P56" s="37">
        <f>SUMPRODUCT(D56:O56,((D55:O55)&lt;&gt;"")*1)</f>
        <v>27755</v>
      </c>
      <c r="Q56" s="37">
        <f>SUM(D56:O56)</f>
        <v>27755</v>
      </c>
      <c r="S56" s="38">
        <f>SUM(D56:I56)</f>
        <v>12694</v>
      </c>
      <c r="T56" s="39">
        <f>SUM(J56:O56)</f>
        <v>15061</v>
      </c>
      <c r="U56" s="39">
        <f>SUM(D56:E56)</f>
        <v>4177</v>
      </c>
      <c r="Z56" s="41" t="e">
        <f>#REF!+T56</f>
        <v>#REF!</v>
      </c>
    </row>
    <row r="57" spans="1:26" ht="15" customHeight="1" x14ac:dyDescent="0.15">
      <c r="A57" s="119"/>
      <c r="B57" s="128"/>
      <c r="C57" s="97"/>
      <c r="D57" s="98">
        <f>D55/D56</f>
        <v>1.5252242152466369</v>
      </c>
      <c r="E57" s="98">
        <f>E55/E56</f>
        <v>0.91934809862097788</v>
      </c>
      <c r="F57" s="98">
        <f t="shared" ref="F57:O57" si="37">F55/F56</f>
        <v>0.89953566905867455</v>
      </c>
      <c r="G57" s="98">
        <f t="shared" si="37"/>
        <v>0.85466794995187678</v>
      </c>
      <c r="H57" s="98">
        <f t="shared" si="37"/>
        <v>0.92019464720194644</v>
      </c>
      <c r="I57" s="98">
        <f t="shared" si="37"/>
        <v>1.042679900744417</v>
      </c>
      <c r="J57" s="98">
        <f t="shared" si="37"/>
        <v>1.0033085194375517</v>
      </c>
      <c r="K57" s="98">
        <f t="shared" si="37"/>
        <v>0.76761835923382726</v>
      </c>
      <c r="L57" s="98">
        <f t="shared" si="37"/>
        <v>0.94346116027531957</v>
      </c>
      <c r="M57" s="98">
        <f t="shared" si="37"/>
        <v>0.78782547501759326</v>
      </c>
      <c r="N57" s="98">
        <f t="shared" si="37"/>
        <v>0.76178010471204194</v>
      </c>
      <c r="O57" s="98">
        <f t="shared" si="37"/>
        <v>1.0752364574376612</v>
      </c>
      <c r="P57" s="99">
        <f>P55/P56</f>
        <v>0.9391460998018375</v>
      </c>
      <c r="Q57" s="99">
        <f>Q55/Q56</f>
        <v>0.9391460998018375</v>
      </c>
      <c r="S57" s="98">
        <f>S55/S56</f>
        <v>1.5195367890341893</v>
      </c>
      <c r="T57" s="98">
        <f>T55/T56</f>
        <v>0.87949007370028554</v>
      </c>
      <c r="U57" s="98">
        <f>U55/U56</f>
        <v>1.1781182666985874</v>
      </c>
      <c r="Z57" s="101"/>
    </row>
    <row r="58" spans="1:26" s="26" customFormat="1" x14ac:dyDescent="0.15">
      <c r="A58" s="119"/>
      <c r="B58" s="128"/>
      <c r="C58" s="96" t="s">
        <v>30</v>
      </c>
      <c r="D58" s="51">
        <v>1829</v>
      </c>
      <c r="E58" s="51">
        <v>3608</v>
      </c>
      <c r="F58" s="51">
        <v>2934</v>
      </c>
      <c r="G58" s="51">
        <v>3467</v>
      </c>
      <c r="H58" s="51">
        <v>2845</v>
      </c>
      <c r="I58" s="51">
        <v>3199</v>
      </c>
      <c r="J58" s="51">
        <v>3562</v>
      </c>
      <c r="K58" s="51">
        <v>2132</v>
      </c>
      <c r="L58" s="51">
        <v>3037</v>
      </c>
      <c r="M58" s="51">
        <v>3753</v>
      </c>
      <c r="N58" s="51">
        <v>2437</v>
      </c>
      <c r="O58" s="114">
        <v>2692</v>
      </c>
      <c r="P58" s="52">
        <f>SUM(D58:O58)</f>
        <v>35495</v>
      </c>
      <c r="Q58" s="52">
        <f>SUM(D58:O58)</f>
        <v>35495</v>
      </c>
      <c r="S58" s="53">
        <f>SUM(D58:L58)</f>
        <v>26613</v>
      </c>
      <c r="T58" s="54">
        <f>SUM(J58:O58)</f>
        <v>17613</v>
      </c>
      <c r="U58" s="54">
        <f>SUM(D58:E58)</f>
        <v>5437</v>
      </c>
      <c r="Z58" s="55" t="e">
        <f>#REF!+T58</f>
        <v>#REF!</v>
      </c>
    </row>
    <row r="59" spans="1:26" ht="15" customHeight="1" x14ac:dyDescent="0.15">
      <c r="A59" s="119"/>
      <c r="B59" s="128"/>
      <c r="C59" s="96"/>
      <c r="D59" s="33">
        <v>2582</v>
      </c>
      <c r="E59" s="33">
        <v>3868</v>
      </c>
      <c r="F59" s="33">
        <v>4283</v>
      </c>
      <c r="G59" s="33">
        <v>4310</v>
      </c>
      <c r="H59" s="33">
        <v>1741</v>
      </c>
      <c r="I59" s="33">
        <v>3640</v>
      </c>
      <c r="J59" s="33">
        <v>3475</v>
      </c>
      <c r="K59" s="33">
        <v>2400</v>
      </c>
      <c r="L59" s="33">
        <v>2033</v>
      </c>
      <c r="M59" s="33">
        <v>2339</v>
      </c>
      <c r="N59" s="33">
        <v>3087</v>
      </c>
      <c r="O59" s="33">
        <v>3244</v>
      </c>
      <c r="P59" s="37">
        <f>SUMPRODUCT(D59:O59,((D58:O58)&lt;&gt;"")*1)</f>
        <v>37002</v>
      </c>
      <c r="Q59" s="37">
        <f>SUM(D59:O59)</f>
        <v>37002</v>
      </c>
      <c r="S59" s="38">
        <f>SUM(D59:I59)</f>
        <v>20424</v>
      </c>
      <c r="T59" s="39">
        <f>SUM(J59:O59)</f>
        <v>16578</v>
      </c>
      <c r="U59" s="39">
        <f>SUM(D59:E59)</f>
        <v>6450</v>
      </c>
      <c r="Z59" s="41" t="e">
        <f>#REF!+T59</f>
        <v>#REF!</v>
      </c>
    </row>
    <row r="60" spans="1:26" ht="15.75" customHeight="1" thickBot="1" x14ac:dyDescent="0.2">
      <c r="A60" s="151"/>
      <c r="B60" s="143"/>
      <c r="C60" s="104"/>
      <c r="D60" s="105">
        <f>D58/D59</f>
        <v>0.70836560805577076</v>
      </c>
      <c r="E60" s="105">
        <f>E58/E59</f>
        <v>0.93278179937952432</v>
      </c>
      <c r="F60" s="105">
        <f t="shared" ref="F60:O60" si="38">F58/F59</f>
        <v>0.68503385477469059</v>
      </c>
      <c r="G60" s="105">
        <f t="shared" si="38"/>
        <v>0.80440835266821342</v>
      </c>
      <c r="H60" s="105">
        <f t="shared" si="38"/>
        <v>1.6341183228029867</v>
      </c>
      <c r="I60" s="105">
        <f t="shared" si="38"/>
        <v>0.87884615384615383</v>
      </c>
      <c r="J60" s="105">
        <f t="shared" si="38"/>
        <v>1.0250359712230215</v>
      </c>
      <c r="K60" s="105">
        <f t="shared" si="38"/>
        <v>0.88833333333333331</v>
      </c>
      <c r="L60" s="105">
        <f t="shared" si="38"/>
        <v>1.4938514510575505</v>
      </c>
      <c r="M60" s="105">
        <f t="shared" si="38"/>
        <v>1.6045318512184694</v>
      </c>
      <c r="N60" s="105">
        <f t="shared" si="38"/>
        <v>0.78943958535795267</v>
      </c>
      <c r="O60" s="105">
        <f t="shared" si="38"/>
        <v>0.82983970406905061</v>
      </c>
      <c r="P60" s="152">
        <f>P58/P59</f>
        <v>0.95927247175828334</v>
      </c>
      <c r="Q60" s="152">
        <f>Q58/Q59</f>
        <v>0.95927247175828334</v>
      </c>
      <c r="S60" s="105">
        <f>S58/S59</f>
        <v>1.3030258519388953</v>
      </c>
      <c r="T60" s="105">
        <f>T58/T59</f>
        <v>1.0624321389793703</v>
      </c>
      <c r="U60" s="105">
        <f>U58/U59</f>
        <v>0.84294573643410853</v>
      </c>
      <c r="Z60" s="153"/>
    </row>
    <row r="61" spans="1:26" ht="15.75" thickTop="1" x14ac:dyDescent="0.15">
      <c r="D61" s="154" t="s">
        <v>37</v>
      </c>
    </row>
    <row r="62" spans="1:26" x14ac:dyDescent="0.15">
      <c r="D62" s="154" t="s">
        <v>38</v>
      </c>
    </row>
    <row r="63" spans="1:26" x14ac:dyDescent="0.15">
      <c r="D63" s="157" t="s">
        <v>39</v>
      </c>
    </row>
    <row r="64" spans="1:26" x14ac:dyDescent="0.15">
      <c r="D64" s="158" t="s">
        <v>40</v>
      </c>
    </row>
    <row r="65" spans="1:26" hidden="1" x14ac:dyDescent="0.15"/>
    <row r="66" spans="1:26" ht="15.75" thickBot="1" x14ac:dyDescent="0.2">
      <c r="A66" s="159" t="s">
        <v>41</v>
      </c>
    </row>
    <row r="67" spans="1:26" ht="32.25" customHeight="1" thickTop="1" x14ac:dyDescent="0.25">
      <c r="A67" s="10"/>
      <c r="B67" s="10"/>
      <c r="C67" s="11"/>
      <c r="D67" s="12" t="s">
        <v>42</v>
      </c>
      <c r="E67" s="12" t="s">
        <v>43</v>
      </c>
      <c r="F67" s="12" t="s">
        <v>44</v>
      </c>
      <c r="G67" s="12" t="s">
        <v>45</v>
      </c>
      <c r="H67" s="12" t="s">
        <v>46</v>
      </c>
      <c r="I67" s="12" t="s">
        <v>47</v>
      </c>
      <c r="J67" s="12" t="s">
        <v>48</v>
      </c>
      <c r="K67" s="12" t="s">
        <v>49</v>
      </c>
      <c r="L67" s="12" t="s">
        <v>50</v>
      </c>
      <c r="M67" s="12" t="s">
        <v>51</v>
      </c>
      <c r="N67" s="12" t="s">
        <v>52</v>
      </c>
      <c r="O67" s="12" t="s">
        <v>53</v>
      </c>
      <c r="P67" s="13" t="s">
        <v>54</v>
      </c>
      <c r="Q67" s="13" t="s">
        <v>55</v>
      </c>
      <c r="S67" s="14" t="s">
        <v>16</v>
      </c>
      <c r="T67" s="15" t="s">
        <v>17</v>
      </c>
      <c r="U67" s="15" t="s">
        <v>18</v>
      </c>
      <c r="V67" s="160" t="s">
        <v>56</v>
      </c>
      <c r="Z67" s="17" t="s">
        <v>20</v>
      </c>
    </row>
    <row r="68" spans="1:26" s="26" customFormat="1" ht="15" customHeight="1" x14ac:dyDescent="0.15">
      <c r="A68" s="18" t="s">
        <v>57</v>
      </c>
      <c r="B68" s="19"/>
      <c r="C68" s="19"/>
      <c r="D68" s="20">
        <f t="shared" ref="D68:Q69" si="39">D71+D80</f>
        <v>42239</v>
      </c>
      <c r="E68" s="20">
        <f t="shared" si="39"/>
        <v>46097</v>
      </c>
      <c r="F68" s="20">
        <f t="shared" si="39"/>
        <v>49594</v>
      </c>
      <c r="G68" s="20">
        <f t="shared" si="39"/>
        <v>46196</v>
      </c>
      <c r="H68" s="20">
        <f t="shared" si="39"/>
        <v>44449</v>
      </c>
      <c r="I68" s="20">
        <f t="shared" si="39"/>
        <v>49017</v>
      </c>
      <c r="J68" s="20">
        <f t="shared" si="39"/>
        <v>47494</v>
      </c>
      <c r="K68" s="20">
        <f t="shared" si="39"/>
        <v>43517</v>
      </c>
      <c r="L68" s="20">
        <f t="shared" si="39"/>
        <v>41587</v>
      </c>
      <c r="M68" s="20">
        <f t="shared" si="39"/>
        <v>49147</v>
      </c>
      <c r="N68" s="20">
        <f t="shared" si="39"/>
        <v>45013</v>
      </c>
      <c r="O68" s="20">
        <f t="shared" si="39"/>
        <v>46698</v>
      </c>
      <c r="P68" s="25">
        <f t="shared" si="39"/>
        <v>551048</v>
      </c>
      <c r="Q68" s="25">
        <f t="shared" si="39"/>
        <v>551048</v>
      </c>
      <c r="S68" s="27">
        <f t="shared" ref="S68:U69" si="40">S71+S80</f>
        <v>277592</v>
      </c>
      <c r="T68" s="28">
        <f t="shared" si="40"/>
        <v>273456</v>
      </c>
      <c r="U68" s="28">
        <f t="shared" si="40"/>
        <v>88336</v>
      </c>
      <c r="V68" s="29" t="s">
        <v>22</v>
      </c>
      <c r="Z68" s="161">
        <f>Z71+Z80</f>
        <v>1923925</v>
      </c>
    </row>
    <row r="69" spans="1:26" ht="15" customHeight="1" x14ac:dyDescent="0.15">
      <c r="A69" s="31"/>
      <c r="B69" s="32"/>
      <c r="C69" s="32"/>
      <c r="D69" s="33">
        <f t="shared" si="39"/>
        <v>40790</v>
      </c>
      <c r="E69" s="33">
        <f t="shared" si="39"/>
        <v>46949</v>
      </c>
      <c r="F69" s="34">
        <f t="shared" si="39"/>
        <v>49834</v>
      </c>
      <c r="G69" s="33">
        <f t="shared" si="39"/>
        <v>51289</v>
      </c>
      <c r="H69" s="34">
        <f t="shared" si="39"/>
        <v>46165</v>
      </c>
      <c r="I69" s="33">
        <f t="shared" si="39"/>
        <v>47249</v>
      </c>
      <c r="J69" s="34">
        <f t="shared" si="39"/>
        <v>50194</v>
      </c>
      <c r="K69" s="33">
        <f t="shared" si="39"/>
        <v>44335</v>
      </c>
      <c r="L69" s="34">
        <f t="shared" si="39"/>
        <v>44177</v>
      </c>
      <c r="M69" s="33">
        <f t="shared" si="39"/>
        <v>48031</v>
      </c>
      <c r="N69" s="35">
        <f t="shared" si="39"/>
        <v>46514</v>
      </c>
      <c r="O69" s="36">
        <f t="shared" si="39"/>
        <v>47083</v>
      </c>
      <c r="P69" s="37">
        <f t="shared" si="39"/>
        <v>562610</v>
      </c>
      <c r="Q69" s="37">
        <f t="shared" si="39"/>
        <v>562610</v>
      </c>
      <c r="S69" s="38">
        <f t="shared" si="40"/>
        <v>282276</v>
      </c>
      <c r="T69" s="39">
        <f t="shared" si="40"/>
        <v>280334</v>
      </c>
      <c r="U69" s="39">
        <f t="shared" si="40"/>
        <v>87739</v>
      </c>
      <c r="V69" s="40" t="s">
        <v>23</v>
      </c>
      <c r="Z69" s="41">
        <f>Z72+Z81</f>
        <v>1961374</v>
      </c>
    </row>
    <row r="70" spans="1:26" ht="15" customHeight="1" thickBot="1" x14ac:dyDescent="0.2">
      <c r="A70" s="42"/>
      <c r="B70" s="43"/>
      <c r="C70" s="43"/>
      <c r="D70" s="44">
        <f t="shared" ref="D70:Q70" si="41">D68/D69</f>
        <v>1.0355234126011277</v>
      </c>
      <c r="E70" s="44">
        <f t="shared" si="41"/>
        <v>0.98185264861871391</v>
      </c>
      <c r="F70" s="44">
        <f t="shared" si="41"/>
        <v>0.99518401091624187</v>
      </c>
      <c r="G70" s="44">
        <f t="shared" si="41"/>
        <v>0.90069995515607637</v>
      </c>
      <c r="H70" s="44">
        <f t="shared" si="41"/>
        <v>0.96282898299577602</v>
      </c>
      <c r="I70" s="44">
        <f t="shared" si="41"/>
        <v>1.0374187813498699</v>
      </c>
      <c r="J70" s="44">
        <f t="shared" si="41"/>
        <v>0.94620871020440689</v>
      </c>
      <c r="K70" s="44">
        <f t="shared" si="41"/>
        <v>0.98154956580579678</v>
      </c>
      <c r="L70" s="44">
        <f t="shared" si="41"/>
        <v>0.94137220725716997</v>
      </c>
      <c r="M70" s="44">
        <f t="shared" si="41"/>
        <v>1.0232349940663321</v>
      </c>
      <c r="N70" s="44">
        <f t="shared" si="41"/>
        <v>0.96773014576256611</v>
      </c>
      <c r="O70" s="44">
        <f t="shared" si="41"/>
        <v>0.99182295095894479</v>
      </c>
      <c r="P70" s="45">
        <f t="shared" si="41"/>
        <v>0.97944935212669526</v>
      </c>
      <c r="Q70" s="45">
        <f t="shared" si="41"/>
        <v>0.97944935212669526</v>
      </c>
      <c r="S70" s="44">
        <f>S68/S69</f>
        <v>0.98340631155323155</v>
      </c>
      <c r="T70" s="44">
        <f>T68/T69</f>
        <v>0.97546498105830903</v>
      </c>
      <c r="U70" s="44">
        <f>U68/U69</f>
        <v>1.0068042717605625</v>
      </c>
      <c r="V70" s="40" t="s">
        <v>24</v>
      </c>
      <c r="Z70" s="47"/>
    </row>
    <row r="71" spans="1:26" s="26" customFormat="1" ht="15" customHeight="1" thickTop="1" x14ac:dyDescent="0.15">
      <c r="A71" s="162" t="s">
        <v>58</v>
      </c>
      <c r="B71" s="163"/>
      <c r="C71" s="163"/>
      <c r="D71" s="164">
        <f t="shared" ref="D71:Q72" si="42">D74+D77</f>
        <v>20172</v>
      </c>
      <c r="E71" s="164">
        <f t="shared" si="42"/>
        <v>23113</v>
      </c>
      <c r="F71" s="164">
        <f t="shared" si="42"/>
        <v>25155</v>
      </c>
      <c r="G71" s="164">
        <f t="shared" si="42"/>
        <v>23050</v>
      </c>
      <c r="H71" s="164">
        <f t="shared" si="42"/>
        <v>21544</v>
      </c>
      <c r="I71" s="164">
        <f t="shared" si="42"/>
        <v>25123</v>
      </c>
      <c r="J71" s="164">
        <f t="shared" si="42"/>
        <v>22931</v>
      </c>
      <c r="K71" s="164">
        <f t="shared" si="42"/>
        <v>21975</v>
      </c>
      <c r="L71" s="164">
        <f t="shared" si="42"/>
        <v>21173</v>
      </c>
      <c r="M71" s="164">
        <f t="shared" si="42"/>
        <v>24561</v>
      </c>
      <c r="N71" s="164">
        <f t="shared" si="42"/>
        <v>22264</v>
      </c>
      <c r="O71" s="164">
        <f t="shared" si="42"/>
        <v>23873</v>
      </c>
      <c r="P71" s="165">
        <f t="shared" si="42"/>
        <v>274934</v>
      </c>
      <c r="Q71" s="165">
        <f t="shared" si="42"/>
        <v>274934</v>
      </c>
      <c r="S71" s="166">
        <f t="shared" ref="S71:U72" si="43">S74+S77</f>
        <v>138157</v>
      </c>
      <c r="T71" s="167">
        <f t="shared" si="43"/>
        <v>136777</v>
      </c>
      <c r="U71" s="167">
        <f t="shared" si="43"/>
        <v>43285</v>
      </c>
      <c r="Z71" s="161">
        <f>Z74+Z77</f>
        <v>959958</v>
      </c>
    </row>
    <row r="72" spans="1:26" ht="15" customHeight="1" x14ac:dyDescent="0.15">
      <c r="A72" s="168"/>
      <c r="B72" s="169"/>
      <c r="C72" s="169"/>
      <c r="D72" s="170">
        <f t="shared" si="42"/>
        <v>19413</v>
      </c>
      <c r="E72" s="170">
        <f t="shared" si="42"/>
        <v>22855</v>
      </c>
      <c r="F72" s="171">
        <f t="shared" si="42"/>
        <v>24836</v>
      </c>
      <c r="G72" s="170">
        <f t="shared" si="42"/>
        <v>25661</v>
      </c>
      <c r="H72" s="171">
        <f t="shared" si="42"/>
        <v>22912</v>
      </c>
      <c r="I72" s="170">
        <f t="shared" si="42"/>
        <v>23540</v>
      </c>
      <c r="J72" s="171">
        <f t="shared" si="42"/>
        <v>25370</v>
      </c>
      <c r="K72" s="170">
        <f t="shared" si="42"/>
        <v>21452</v>
      </c>
      <c r="L72" s="171">
        <f t="shared" si="42"/>
        <v>21508</v>
      </c>
      <c r="M72" s="170">
        <f t="shared" si="42"/>
        <v>24615</v>
      </c>
      <c r="N72" s="172">
        <f t="shared" si="42"/>
        <v>22383</v>
      </c>
      <c r="O72" s="173">
        <f t="shared" si="42"/>
        <v>23353</v>
      </c>
      <c r="P72" s="174">
        <f t="shared" si="42"/>
        <v>277898</v>
      </c>
      <c r="Q72" s="174">
        <f t="shared" si="42"/>
        <v>277898</v>
      </c>
      <c r="S72" s="175">
        <f t="shared" si="43"/>
        <v>139217</v>
      </c>
      <c r="T72" s="176">
        <f t="shared" si="43"/>
        <v>138681</v>
      </c>
      <c r="U72" s="176">
        <f t="shared" si="43"/>
        <v>42268</v>
      </c>
      <c r="Z72" s="41">
        <f>Z75+Z78</f>
        <v>967821</v>
      </c>
    </row>
    <row r="73" spans="1:26" ht="15" customHeight="1" x14ac:dyDescent="0.15">
      <c r="A73" s="168"/>
      <c r="B73" s="169"/>
      <c r="C73" s="169"/>
      <c r="D73" s="177">
        <f t="shared" ref="D73:Q73" si="44">D71/D72</f>
        <v>1.0390975119765107</v>
      </c>
      <c r="E73" s="177">
        <f t="shared" si="44"/>
        <v>1.0112885583023408</v>
      </c>
      <c r="F73" s="177">
        <f t="shared" si="44"/>
        <v>1.0128442583346755</v>
      </c>
      <c r="G73" s="177">
        <f t="shared" si="44"/>
        <v>0.89825026304508793</v>
      </c>
      <c r="H73" s="177">
        <f t="shared" si="44"/>
        <v>0.9402932960893855</v>
      </c>
      <c r="I73" s="177">
        <f t="shared" si="44"/>
        <v>1.0672472387425658</v>
      </c>
      <c r="J73" s="177">
        <f t="shared" si="44"/>
        <v>0.90386283011430824</v>
      </c>
      <c r="K73" s="177">
        <f t="shared" si="44"/>
        <v>1.0243800111877681</v>
      </c>
      <c r="L73" s="177">
        <f t="shared" si="44"/>
        <v>0.98442440022317279</v>
      </c>
      <c r="M73" s="177">
        <f t="shared" si="44"/>
        <v>0.99780621572212069</v>
      </c>
      <c r="N73" s="177">
        <f t="shared" si="44"/>
        <v>0.994683465129786</v>
      </c>
      <c r="O73" s="177">
        <f t="shared" si="44"/>
        <v>1.0222669464308654</v>
      </c>
      <c r="P73" s="178">
        <f t="shared" si="44"/>
        <v>0.98933421615124972</v>
      </c>
      <c r="Q73" s="178">
        <f t="shared" si="44"/>
        <v>0.98933421615124972</v>
      </c>
      <c r="S73" s="177">
        <f>S71/S72</f>
        <v>0.9923859873434997</v>
      </c>
      <c r="T73" s="177">
        <f>T71/T72</f>
        <v>0.98627064990878344</v>
      </c>
      <c r="U73" s="177">
        <f>U71/U72</f>
        <v>1.0240607551812246</v>
      </c>
      <c r="Z73" s="61"/>
    </row>
    <row r="74" spans="1:26" s="26" customFormat="1" ht="15" customHeight="1" x14ac:dyDescent="0.15">
      <c r="A74" s="179"/>
      <c r="B74" s="180" t="s">
        <v>29</v>
      </c>
      <c r="C74" s="181"/>
      <c r="D74" s="64">
        <f t="shared" ref="D74:O75" si="45">D19+D46</f>
        <v>14832</v>
      </c>
      <c r="E74" s="64">
        <f t="shared" si="45"/>
        <v>18147</v>
      </c>
      <c r="F74" s="64">
        <f t="shared" si="45"/>
        <v>20589</v>
      </c>
      <c r="G74" s="64">
        <f t="shared" si="45"/>
        <v>17775</v>
      </c>
      <c r="H74" s="64">
        <f t="shared" si="45"/>
        <v>17043</v>
      </c>
      <c r="I74" s="64">
        <f t="shared" si="45"/>
        <v>19214</v>
      </c>
      <c r="J74" s="64">
        <f t="shared" si="45"/>
        <v>17803</v>
      </c>
      <c r="K74" s="64">
        <f t="shared" si="45"/>
        <v>16715</v>
      </c>
      <c r="L74" s="64">
        <f t="shared" si="45"/>
        <v>16437</v>
      </c>
      <c r="M74" s="64">
        <f t="shared" si="45"/>
        <v>19077</v>
      </c>
      <c r="N74" s="64">
        <f t="shared" si="45"/>
        <v>17053</v>
      </c>
      <c r="O74" s="64">
        <f t="shared" si="45"/>
        <v>18821</v>
      </c>
      <c r="P74" s="25">
        <f>SUM(D74:O74)</f>
        <v>213506</v>
      </c>
      <c r="Q74" s="25">
        <f>SUM(D74:O74)</f>
        <v>213506</v>
      </c>
      <c r="S74" s="27">
        <f>SUM(D74:I74)</f>
        <v>107600</v>
      </c>
      <c r="T74" s="28">
        <f>SUM(J74:O74)</f>
        <v>105906</v>
      </c>
      <c r="U74" s="28">
        <f>SUM(D74:E74)</f>
        <v>32979</v>
      </c>
      <c r="Z74" s="161">
        <f>SUM(L74:V74)</f>
        <v>744885</v>
      </c>
    </row>
    <row r="75" spans="1:26" ht="15" customHeight="1" x14ac:dyDescent="0.15">
      <c r="A75" s="179"/>
      <c r="B75" s="31"/>
      <c r="C75" s="182"/>
      <c r="D75" s="33">
        <f t="shared" si="45"/>
        <v>15001</v>
      </c>
      <c r="E75" s="33">
        <f t="shared" si="45"/>
        <v>18096</v>
      </c>
      <c r="F75" s="34">
        <f t="shared" si="45"/>
        <v>20039</v>
      </c>
      <c r="G75" s="33">
        <f t="shared" si="45"/>
        <v>19772</v>
      </c>
      <c r="H75" s="34">
        <f t="shared" si="45"/>
        <v>17387</v>
      </c>
      <c r="I75" s="33">
        <f t="shared" si="45"/>
        <v>18221</v>
      </c>
      <c r="J75" s="34">
        <f t="shared" si="45"/>
        <v>20885</v>
      </c>
      <c r="K75" s="33">
        <f t="shared" si="45"/>
        <v>16320</v>
      </c>
      <c r="L75" s="34">
        <f t="shared" si="45"/>
        <v>16691</v>
      </c>
      <c r="M75" s="33">
        <f t="shared" si="45"/>
        <v>19033</v>
      </c>
      <c r="N75" s="35">
        <f t="shared" si="45"/>
        <v>17545</v>
      </c>
      <c r="O75" s="36">
        <f t="shared" si="45"/>
        <v>18798</v>
      </c>
      <c r="P75" s="37">
        <f>P20+P47</f>
        <v>217788</v>
      </c>
      <c r="Q75" s="37">
        <f>SUM(D75:O75)</f>
        <v>217788</v>
      </c>
      <c r="S75" s="38">
        <f>SUM(D75:I75)</f>
        <v>108516</v>
      </c>
      <c r="T75" s="39">
        <f>SUM(J75:O75)</f>
        <v>109272</v>
      </c>
      <c r="U75" s="39">
        <f>SUM(D75:E75)</f>
        <v>33097</v>
      </c>
      <c r="Z75" s="41">
        <f>SUM(L75:V75)</f>
        <v>758528</v>
      </c>
    </row>
    <row r="76" spans="1:26" ht="15" customHeight="1" x14ac:dyDescent="0.15">
      <c r="A76" s="179"/>
      <c r="B76" s="183"/>
      <c r="C76" s="184"/>
      <c r="D76" s="69">
        <f t="shared" ref="D76:Q76" si="46">D74/D75</f>
        <v>0.98873408439437371</v>
      </c>
      <c r="E76" s="69">
        <f t="shared" si="46"/>
        <v>1.0028183023872679</v>
      </c>
      <c r="F76" s="69">
        <f t="shared" si="46"/>
        <v>1.0274464793652378</v>
      </c>
      <c r="G76" s="69">
        <f t="shared" si="46"/>
        <v>0.89899858385595788</v>
      </c>
      <c r="H76" s="69">
        <f t="shared" si="46"/>
        <v>0.98021510323805139</v>
      </c>
      <c r="I76" s="69">
        <f t="shared" si="46"/>
        <v>1.0544975577630207</v>
      </c>
      <c r="J76" s="69">
        <f t="shared" si="46"/>
        <v>0.85242997366531004</v>
      </c>
      <c r="K76" s="69">
        <f t="shared" si="46"/>
        <v>1.024203431372549</v>
      </c>
      <c r="L76" s="69">
        <f t="shared" si="46"/>
        <v>0.98478221796177579</v>
      </c>
      <c r="M76" s="69">
        <f t="shared" si="46"/>
        <v>1.0023117742867651</v>
      </c>
      <c r="N76" s="69">
        <f t="shared" si="46"/>
        <v>0.97195782274152176</v>
      </c>
      <c r="O76" s="69">
        <f t="shared" si="46"/>
        <v>1.0012235344185552</v>
      </c>
      <c r="P76" s="70">
        <f t="shared" si="46"/>
        <v>0.98033867798042129</v>
      </c>
      <c r="Q76" s="70">
        <f t="shared" si="46"/>
        <v>0.98033867798042129</v>
      </c>
      <c r="S76" s="69">
        <f>S74/S75</f>
        <v>0.99155884846474251</v>
      </c>
      <c r="T76" s="69">
        <f>T74/T75</f>
        <v>0.96919613441686803</v>
      </c>
      <c r="U76" s="69">
        <f>U74/U75</f>
        <v>0.99643472218025808</v>
      </c>
      <c r="Z76" s="71"/>
    </row>
    <row r="77" spans="1:26" s="26" customFormat="1" ht="15" customHeight="1" x14ac:dyDescent="0.15">
      <c r="A77" s="179"/>
      <c r="B77" s="31" t="s">
        <v>30</v>
      </c>
      <c r="C77" s="182"/>
      <c r="D77" s="51">
        <f t="shared" ref="D77:O78" si="47">D22+D49</f>
        <v>5340</v>
      </c>
      <c r="E77" s="51">
        <f t="shared" si="47"/>
        <v>4966</v>
      </c>
      <c r="F77" s="51">
        <f t="shared" si="47"/>
        <v>4566</v>
      </c>
      <c r="G77" s="51">
        <f t="shared" si="47"/>
        <v>5275</v>
      </c>
      <c r="H77" s="51">
        <f t="shared" si="47"/>
        <v>4501</v>
      </c>
      <c r="I77" s="51">
        <f t="shared" si="47"/>
        <v>5909</v>
      </c>
      <c r="J77" s="51">
        <f t="shared" si="47"/>
        <v>5128</v>
      </c>
      <c r="K77" s="51">
        <f t="shared" si="47"/>
        <v>5260</v>
      </c>
      <c r="L77" s="51">
        <f t="shared" si="47"/>
        <v>4736</v>
      </c>
      <c r="M77" s="51">
        <f t="shared" si="47"/>
        <v>5484</v>
      </c>
      <c r="N77" s="51">
        <f t="shared" si="47"/>
        <v>5211</v>
      </c>
      <c r="O77" s="51">
        <f t="shared" si="47"/>
        <v>5052</v>
      </c>
      <c r="P77" s="52">
        <f>SUM(D77:O77)</f>
        <v>61428</v>
      </c>
      <c r="Q77" s="52">
        <f>SUM(D77:O77)</f>
        <v>61428</v>
      </c>
      <c r="S77" s="53">
        <f>SUM(D77:I77)</f>
        <v>30557</v>
      </c>
      <c r="T77" s="54">
        <f>SUM(J77:O77)</f>
        <v>30871</v>
      </c>
      <c r="U77" s="54">
        <f>SUM(D77:E77)</f>
        <v>10306</v>
      </c>
      <c r="Z77" s="185">
        <f>SUM(L77:V77)</f>
        <v>215073</v>
      </c>
    </row>
    <row r="78" spans="1:26" ht="15" customHeight="1" x14ac:dyDescent="0.15">
      <c r="A78" s="179"/>
      <c r="B78" s="31"/>
      <c r="C78" s="182"/>
      <c r="D78" s="33">
        <f t="shared" si="47"/>
        <v>4412</v>
      </c>
      <c r="E78" s="33">
        <f t="shared" si="47"/>
        <v>4759</v>
      </c>
      <c r="F78" s="34">
        <f t="shared" si="47"/>
        <v>4797</v>
      </c>
      <c r="G78" s="33">
        <f t="shared" si="47"/>
        <v>5889</v>
      </c>
      <c r="H78" s="34">
        <f t="shared" si="47"/>
        <v>5525</v>
      </c>
      <c r="I78" s="33">
        <f t="shared" si="47"/>
        <v>5319</v>
      </c>
      <c r="J78" s="34">
        <f t="shared" si="47"/>
        <v>4485</v>
      </c>
      <c r="K78" s="33">
        <f t="shared" si="47"/>
        <v>5132</v>
      </c>
      <c r="L78" s="34">
        <f t="shared" si="47"/>
        <v>4817</v>
      </c>
      <c r="M78" s="33">
        <f t="shared" si="47"/>
        <v>5582</v>
      </c>
      <c r="N78" s="35">
        <f t="shared" si="47"/>
        <v>4838</v>
      </c>
      <c r="O78" s="36">
        <f t="shared" si="47"/>
        <v>4555</v>
      </c>
      <c r="P78" s="37">
        <f>P23+P50</f>
        <v>60110</v>
      </c>
      <c r="Q78" s="37">
        <f>SUM(D78:O78)</f>
        <v>60110</v>
      </c>
      <c r="S78" s="38">
        <f>SUM(D78:I78)</f>
        <v>30701</v>
      </c>
      <c r="T78" s="39">
        <f>SUM(J78:O78)</f>
        <v>29409</v>
      </c>
      <c r="U78" s="39">
        <f>SUM(D78:E78)</f>
        <v>9171</v>
      </c>
      <c r="Z78" s="41">
        <f>SUM(L78:V78)</f>
        <v>209293</v>
      </c>
    </row>
    <row r="79" spans="1:26" ht="15" customHeight="1" x14ac:dyDescent="0.15">
      <c r="A79" s="186"/>
      <c r="B79" s="183"/>
      <c r="C79" s="184"/>
      <c r="D79" s="69">
        <f t="shared" ref="D79:Q79" si="48">D77/D78</f>
        <v>1.2103354487760654</v>
      </c>
      <c r="E79" s="69">
        <f t="shared" si="48"/>
        <v>1.0434965328850598</v>
      </c>
      <c r="F79" s="69">
        <f t="shared" si="48"/>
        <v>0.95184490306441527</v>
      </c>
      <c r="G79" s="69">
        <f t="shared" si="48"/>
        <v>0.89573781626761761</v>
      </c>
      <c r="H79" s="69">
        <f t="shared" si="48"/>
        <v>0.81466063348416284</v>
      </c>
      <c r="I79" s="69">
        <f t="shared" si="48"/>
        <v>1.1109231058469637</v>
      </c>
      <c r="J79" s="69">
        <f t="shared" si="48"/>
        <v>1.1433667781493868</v>
      </c>
      <c r="K79" s="69">
        <f t="shared" si="48"/>
        <v>1.0249415432579891</v>
      </c>
      <c r="L79" s="69">
        <f t="shared" si="48"/>
        <v>0.98318455470209676</v>
      </c>
      <c r="M79" s="69">
        <f t="shared" si="48"/>
        <v>0.98244356861340021</v>
      </c>
      <c r="N79" s="69">
        <f t="shared" si="48"/>
        <v>1.0770979743695741</v>
      </c>
      <c r="O79" s="69">
        <f t="shared" si="48"/>
        <v>1.1091108671789243</v>
      </c>
      <c r="P79" s="70">
        <f t="shared" si="48"/>
        <v>1.0219264681417402</v>
      </c>
      <c r="Q79" s="70">
        <f t="shared" si="48"/>
        <v>1.0219264681417402</v>
      </c>
      <c r="S79" s="69">
        <f>S77/S78</f>
        <v>0.99530959903586202</v>
      </c>
      <c r="T79" s="69">
        <f>T77/T78</f>
        <v>1.0497126729912611</v>
      </c>
      <c r="U79" s="69">
        <f>U77/U78</f>
        <v>1.1237596772434848</v>
      </c>
      <c r="Z79" s="71"/>
    </row>
    <row r="80" spans="1:26" s="26" customFormat="1" ht="15" customHeight="1" x14ac:dyDescent="0.15">
      <c r="A80" s="187" t="s">
        <v>59</v>
      </c>
      <c r="B80" s="188"/>
      <c r="C80" s="189"/>
      <c r="D80" s="190">
        <f t="shared" ref="D80:Q81" si="49">D83+D86</f>
        <v>22067</v>
      </c>
      <c r="E80" s="190">
        <f t="shared" si="49"/>
        <v>22984</v>
      </c>
      <c r="F80" s="190">
        <f t="shared" si="49"/>
        <v>24439</v>
      </c>
      <c r="G80" s="190">
        <f t="shared" si="49"/>
        <v>23146</v>
      </c>
      <c r="H80" s="190">
        <f t="shared" si="49"/>
        <v>22905</v>
      </c>
      <c r="I80" s="190">
        <f t="shared" si="49"/>
        <v>23894</v>
      </c>
      <c r="J80" s="190">
        <f t="shared" si="49"/>
        <v>24563</v>
      </c>
      <c r="K80" s="190">
        <f t="shared" si="49"/>
        <v>21542</v>
      </c>
      <c r="L80" s="190">
        <f t="shared" si="49"/>
        <v>20414</v>
      </c>
      <c r="M80" s="190">
        <f t="shared" si="49"/>
        <v>24586</v>
      </c>
      <c r="N80" s="190">
        <f t="shared" si="49"/>
        <v>22749</v>
      </c>
      <c r="O80" s="190">
        <f t="shared" si="49"/>
        <v>22825</v>
      </c>
      <c r="P80" s="191">
        <f t="shared" si="49"/>
        <v>276114</v>
      </c>
      <c r="Q80" s="191">
        <f t="shared" si="49"/>
        <v>276114</v>
      </c>
      <c r="S80" s="192">
        <f t="shared" ref="S80:U81" si="50">S83+S86</f>
        <v>139435</v>
      </c>
      <c r="T80" s="193">
        <f t="shared" si="50"/>
        <v>136679</v>
      </c>
      <c r="U80" s="193">
        <f t="shared" si="50"/>
        <v>45051</v>
      </c>
      <c r="Z80" s="185">
        <f>Z83+Z86</f>
        <v>963967</v>
      </c>
    </row>
    <row r="81" spans="1:26" ht="15" customHeight="1" x14ac:dyDescent="0.15">
      <c r="A81" s="194"/>
      <c r="B81" s="195"/>
      <c r="C81" s="196"/>
      <c r="D81" s="197">
        <f t="shared" si="49"/>
        <v>21377</v>
      </c>
      <c r="E81" s="197">
        <f t="shared" si="49"/>
        <v>24094</v>
      </c>
      <c r="F81" s="198">
        <f t="shared" si="49"/>
        <v>24998</v>
      </c>
      <c r="G81" s="197">
        <f t="shared" si="49"/>
        <v>25628</v>
      </c>
      <c r="H81" s="198">
        <f t="shared" si="49"/>
        <v>23253</v>
      </c>
      <c r="I81" s="197">
        <f t="shared" si="49"/>
        <v>23709</v>
      </c>
      <c r="J81" s="198">
        <f t="shared" si="49"/>
        <v>24824</v>
      </c>
      <c r="K81" s="197">
        <f t="shared" si="49"/>
        <v>22883</v>
      </c>
      <c r="L81" s="198">
        <f t="shared" si="49"/>
        <v>22669</v>
      </c>
      <c r="M81" s="197">
        <f t="shared" si="49"/>
        <v>23416</v>
      </c>
      <c r="N81" s="199">
        <f t="shared" si="49"/>
        <v>24131</v>
      </c>
      <c r="O81" s="200">
        <f t="shared" si="49"/>
        <v>23730</v>
      </c>
      <c r="P81" s="201">
        <f t="shared" si="49"/>
        <v>284712</v>
      </c>
      <c r="Q81" s="201">
        <f t="shared" si="49"/>
        <v>284712</v>
      </c>
      <c r="S81" s="202">
        <f t="shared" si="50"/>
        <v>143059</v>
      </c>
      <c r="T81" s="203">
        <f t="shared" si="50"/>
        <v>141653</v>
      </c>
      <c r="U81" s="203">
        <f t="shared" si="50"/>
        <v>45471</v>
      </c>
      <c r="Z81" s="41">
        <f>Z84+Z87</f>
        <v>993553</v>
      </c>
    </row>
    <row r="82" spans="1:26" ht="15" customHeight="1" x14ac:dyDescent="0.15">
      <c r="A82" s="194"/>
      <c r="B82" s="195"/>
      <c r="C82" s="196"/>
      <c r="D82" s="204">
        <f t="shared" ref="D82:Q82" si="51">D80/D81</f>
        <v>1.0322776816204331</v>
      </c>
      <c r="E82" s="204">
        <f t="shared" si="51"/>
        <v>0.95393043911347219</v>
      </c>
      <c r="F82" s="204">
        <f t="shared" si="51"/>
        <v>0.97763821105688453</v>
      </c>
      <c r="G82" s="204">
        <f t="shared" si="51"/>
        <v>0.90315280162322464</v>
      </c>
      <c r="H82" s="204">
        <f t="shared" si="51"/>
        <v>0.98503418913688556</v>
      </c>
      <c r="I82" s="204">
        <f t="shared" si="51"/>
        <v>1.0078029440296934</v>
      </c>
      <c r="J82" s="204">
        <f t="shared" si="51"/>
        <v>0.98948598130841126</v>
      </c>
      <c r="K82" s="204">
        <f t="shared" si="51"/>
        <v>0.94139754402831799</v>
      </c>
      <c r="L82" s="204">
        <f t="shared" si="51"/>
        <v>0.90052494596144517</v>
      </c>
      <c r="M82" s="204">
        <f t="shared" si="51"/>
        <v>1.0499658353262726</v>
      </c>
      <c r="N82" s="204">
        <f t="shared" si="51"/>
        <v>0.94272926940450041</v>
      </c>
      <c r="O82" s="204">
        <f t="shared" si="51"/>
        <v>0.96186262115465659</v>
      </c>
      <c r="P82" s="205">
        <f t="shared" si="51"/>
        <v>0.96980106212593775</v>
      </c>
      <c r="Q82" s="205">
        <f t="shared" si="51"/>
        <v>0.96980106212593775</v>
      </c>
      <c r="S82" s="204">
        <f>S80/S81</f>
        <v>0.97466779440650364</v>
      </c>
      <c r="T82" s="204">
        <f>T80/T81</f>
        <v>0.96488602429881476</v>
      </c>
      <c r="U82" s="204">
        <f>U80/U81</f>
        <v>0.99076334366959162</v>
      </c>
      <c r="Z82" s="61"/>
    </row>
    <row r="83" spans="1:26" s="26" customFormat="1" ht="15" customHeight="1" x14ac:dyDescent="0.15">
      <c r="A83" s="206"/>
      <c r="B83" s="180" t="s">
        <v>29</v>
      </c>
      <c r="C83" s="181"/>
      <c r="D83" s="64">
        <f t="shared" ref="D83:O84" si="52">D28+D55</f>
        <v>19742</v>
      </c>
      <c r="E83" s="64">
        <f t="shared" si="52"/>
        <v>18468</v>
      </c>
      <c r="F83" s="64">
        <f t="shared" si="52"/>
        <v>20070</v>
      </c>
      <c r="G83" s="64">
        <f t="shared" si="52"/>
        <v>18021</v>
      </c>
      <c r="H83" s="64">
        <f t="shared" si="52"/>
        <v>19615</v>
      </c>
      <c r="I83" s="64">
        <f t="shared" si="52"/>
        <v>19847</v>
      </c>
      <c r="J83" s="64">
        <f t="shared" si="52"/>
        <v>20674</v>
      </c>
      <c r="K83" s="64">
        <f t="shared" si="52"/>
        <v>18789</v>
      </c>
      <c r="L83" s="64">
        <f t="shared" si="52"/>
        <v>16927</v>
      </c>
      <c r="M83" s="64">
        <f t="shared" si="52"/>
        <v>20228</v>
      </c>
      <c r="N83" s="64">
        <f t="shared" si="52"/>
        <v>18829</v>
      </c>
      <c r="O83" s="64">
        <f t="shared" si="52"/>
        <v>18529</v>
      </c>
      <c r="P83" s="25">
        <f>SUM(D83:O83)</f>
        <v>229739</v>
      </c>
      <c r="Q83" s="25">
        <f>SUM(D83:O83)</f>
        <v>229739</v>
      </c>
      <c r="S83" s="27">
        <f>SUM(D83:I83)</f>
        <v>115763</v>
      </c>
      <c r="T83" s="28">
        <f>SUM(J83:O83)</f>
        <v>113976</v>
      </c>
      <c r="U83" s="28">
        <f>SUM(D83:E83)</f>
        <v>38210</v>
      </c>
      <c r="Z83" s="161">
        <f>SUM(L83:V83)</f>
        <v>801940</v>
      </c>
    </row>
    <row r="84" spans="1:26" ht="15" customHeight="1" x14ac:dyDescent="0.15">
      <c r="A84" s="206"/>
      <c r="B84" s="31"/>
      <c r="C84" s="182"/>
      <c r="D84" s="33">
        <f t="shared" si="52"/>
        <v>18207</v>
      </c>
      <c r="E84" s="33">
        <f t="shared" si="52"/>
        <v>19030</v>
      </c>
      <c r="F84" s="33">
        <f t="shared" si="52"/>
        <v>20330</v>
      </c>
      <c r="G84" s="33">
        <f t="shared" si="52"/>
        <v>19869</v>
      </c>
      <c r="H84" s="33">
        <f t="shared" si="52"/>
        <v>20738</v>
      </c>
      <c r="I84" s="33">
        <f t="shared" si="52"/>
        <v>19117</v>
      </c>
      <c r="J84" s="33">
        <f t="shared" si="52"/>
        <v>20711</v>
      </c>
      <c r="K84" s="33">
        <f t="shared" si="52"/>
        <v>19466</v>
      </c>
      <c r="L84" s="33">
        <f t="shared" si="52"/>
        <v>19174</v>
      </c>
      <c r="M84" s="33">
        <f t="shared" si="52"/>
        <v>20370</v>
      </c>
      <c r="N84" s="33">
        <f t="shared" si="52"/>
        <v>19265</v>
      </c>
      <c r="O84" s="33">
        <f t="shared" si="52"/>
        <v>19446</v>
      </c>
      <c r="P84" s="37">
        <f>P29+P56</f>
        <v>235723</v>
      </c>
      <c r="Q84" s="37">
        <f>SUM(D84:O84)</f>
        <v>235723</v>
      </c>
      <c r="S84" s="38">
        <f>SUM(D84:I84)</f>
        <v>117291</v>
      </c>
      <c r="T84" s="39">
        <f>SUM(J84:O84)</f>
        <v>118432</v>
      </c>
      <c r="U84" s="39">
        <f>SUM(D84:E84)</f>
        <v>37237</v>
      </c>
      <c r="Z84" s="41">
        <f>SUM(L84:V84)</f>
        <v>822661</v>
      </c>
    </row>
    <row r="85" spans="1:26" ht="15" customHeight="1" x14ac:dyDescent="0.15">
      <c r="A85" s="206"/>
      <c r="B85" s="183"/>
      <c r="C85" s="184"/>
      <c r="D85" s="69">
        <f t="shared" ref="D85:Q85" si="53">D83/D84</f>
        <v>1.0843082330971605</v>
      </c>
      <c r="E85" s="69">
        <f t="shared" si="53"/>
        <v>0.97046768260641092</v>
      </c>
      <c r="F85" s="69">
        <f t="shared" si="53"/>
        <v>0.98721101819970491</v>
      </c>
      <c r="G85" s="69">
        <f t="shared" si="53"/>
        <v>0.90699078967235391</v>
      </c>
      <c r="H85" s="69">
        <f t="shared" si="53"/>
        <v>0.94584820136946668</v>
      </c>
      <c r="I85" s="69">
        <f t="shared" si="53"/>
        <v>1.0381859078307265</v>
      </c>
      <c r="J85" s="69">
        <f t="shared" si="53"/>
        <v>0.99821350972912948</v>
      </c>
      <c r="K85" s="69">
        <f t="shared" si="53"/>
        <v>0.96522141169218123</v>
      </c>
      <c r="L85" s="69">
        <f t="shared" si="53"/>
        <v>0.882810055283196</v>
      </c>
      <c r="M85" s="69">
        <f t="shared" si="53"/>
        <v>0.99302896416298481</v>
      </c>
      <c r="N85" s="69">
        <f t="shared" si="53"/>
        <v>0.97736828445367241</v>
      </c>
      <c r="O85" s="69">
        <f t="shared" si="53"/>
        <v>0.95284377249820018</v>
      </c>
      <c r="P85" s="70">
        <f t="shared" si="53"/>
        <v>0.9746142718360109</v>
      </c>
      <c r="Q85" s="70">
        <f t="shared" si="53"/>
        <v>0.9746142718360109</v>
      </c>
      <c r="S85" s="69">
        <f>S83/S84</f>
        <v>0.98697257249064296</v>
      </c>
      <c r="T85" s="69">
        <f>T83/T84</f>
        <v>0.9623750337746555</v>
      </c>
      <c r="U85" s="69">
        <f>U83/U84</f>
        <v>1.0261299245374225</v>
      </c>
      <c r="Z85" s="71"/>
    </row>
    <row r="86" spans="1:26" s="26" customFormat="1" ht="15" customHeight="1" x14ac:dyDescent="0.15">
      <c r="A86" s="206"/>
      <c r="B86" s="31" t="s">
        <v>30</v>
      </c>
      <c r="C86" s="182"/>
      <c r="D86" s="51">
        <f t="shared" ref="D86:O87" si="54">D31+D58</f>
        <v>2325</v>
      </c>
      <c r="E86" s="51">
        <f t="shared" si="54"/>
        <v>4516</v>
      </c>
      <c r="F86" s="51">
        <f t="shared" si="54"/>
        <v>4369</v>
      </c>
      <c r="G86" s="51">
        <f t="shared" si="54"/>
        <v>5125</v>
      </c>
      <c r="H86" s="51">
        <f t="shared" si="54"/>
        <v>3290</v>
      </c>
      <c r="I86" s="51">
        <f t="shared" si="54"/>
        <v>4047</v>
      </c>
      <c r="J86" s="51">
        <f t="shared" si="54"/>
        <v>3889</v>
      </c>
      <c r="K86" s="51">
        <f t="shared" si="54"/>
        <v>2753</v>
      </c>
      <c r="L86" s="51">
        <f t="shared" si="54"/>
        <v>3487</v>
      </c>
      <c r="M86" s="51">
        <f t="shared" si="54"/>
        <v>4358</v>
      </c>
      <c r="N86" s="51">
        <f t="shared" si="54"/>
        <v>3920</v>
      </c>
      <c r="O86" s="51">
        <f t="shared" si="54"/>
        <v>4296</v>
      </c>
      <c r="P86" s="52">
        <f>SUM(D86:O86)</f>
        <v>46375</v>
      </c>
      <c r="Q86" s="52">
        <f>SUM(D86:O86)</f>
        <v>46375</v>
      </c>
      <c r="S86" s="53">
        <f>SUM(D86:I86)</f>
        <v>23672</v>
      </c>
      <c r="T86" s="54">
        <f>SUM(J86:O86)</f>
        <v>22703</v>
      </c>
      <c r="U86" s="54">
        <f>SUM(D86:E86)</f>
        <v>6841</v>
      </c>
      <c r="Z86" s="185">
        <f>SUM(L86:V86)</f>
        <v>162027</v>
      </c>
    </row>
    <row r="87" spans="1:26" ht="15" customHeight="1" x14ac:dyDescent="0.15">
      <c r="A87" s="206"/>
      <c r="B87" s="31"/>
      <c r="C87" s="182"/>
      <c r="D87" s="33">
        <f t="shared" si="54"/>
        <v>3170</v>
      </c>
      <c r="E87" s="33">
        <f t="shared" si="54"/>
        <v>5064</v>
      </c>
      <c r="F87" s="33">
        <f t="shared" si="54"/>
        <v>4668</v>
      </c>
      <c r="G87" s="33">
        <f t="shared" si="54"/>
        <v>5759</v>
      </c>
      <c r="H87" s="33">
        <f t="shared" si="54"/>
        <v>2515</v>
      </c>
      <c r="I87" s="33">
        <f t="shared" si="54"/>
        <v>4592</v>
      </c>
      <c r="J87" s="33">
        <f t="shared" si="54"/>
        <v>4113</v>
      </c>
      <c r="K87" s="33">
        <f t="shared" si="54"/>
        <v>3417</v>
      </c>
      <c r="L87" s="33">
        <f t="shared" si="54"/>
        <v>3495</v>
      </c>
      <c r="M87" s="33">
        <f t="shared" si="54"/>
        <v>3046</v>
      </c>
      <c r="N87" s="33">
        <f t="shared" si="54"/>
        <v>4866</v>
      </c>
      <c r="O87" s="33">
        <f t="shared" si="54"/>
        <v>4284</v>
      </c>
      <c r="P87" s="37">
        <f>P32+P59</f>
        <v>48989</v>
      </c>
      <c r="Q87" s="37">
        <f>SUM(D87:O87)</f>
        <v>48989</v>
      </c>
      <c r="S87" s="38">
        <f>SUM(D87:I87)</f>
        <v>25768</v>
      </c>
      <c r="T87" s="39">
        <f>SUM(J87:O87)</f>
        <v>23221</v>
      </c>
      <c r="U87" s="39">
        <f>SUM(D87:E87)</f>
        <v>8234</v>
      </c>
      <c r="Z87" s="41">
        <f>SUM(L87:V87)</f>
        <v>170892</v>
      </c>
    </row>
    <row r="88" spans="1:26" ht="15" customHeight="1" thickBot="1" x14ac:dyDescent="0.2">
      <c r="A88" s="207"/>
      <c r="B88" s="183"/>
      <c r="C88" s="184"/>
      <c r="D88" s="69">
        <f t="shared" ref="D88:Q88" si="55">D86/D87</f>
        <v>0.7334384858044164</v>
      </c>
      <c r="E88" s="69">
        <f t="shared" si="55"/>
        <v>0.89178515007898895</v>
      </c>
      <c r="F88" s="69">
        <f t="shared" si="55"/>
        <v>0.93594687232219365</v>
      </c>
      <c r="G88" s="69">
        <f t="shared" si="55"/>
        <v>0.88991144295884705</v>
      </c>
      <c r="H88" s="69">
        <f t="shared" si="55"/>
        <v>1.3081510934393639</v>
      </c>
      <c r="I88" s="69">
        <f t="shared" si="55"/>
        <v>0.88131533101045301</v>
      </c>
      <c r="J88" s="69">
        <f t="shared" si="55"/>
        <v>0.94553853634816432</v>
      </c>
      <c r="K88" s="69">
        <f t="shared" si="55"/>
        <v>0.80567749487854845</v>
      </c>
      <c r="L88" s="69">
        <f t="shared" si="55"/>
        <v>0.99771101573676679</v>
      </c>
      <c r="M88" s="69">
        <f t="shared" si="55"/>
        <v>1.4307288246881156</v>
      </c>
      <c r="N88" s="69">
        <f t="shared" si="55"/>
        <v>0.80558980682285242</v>
      </c>
      <c r="O88" s="69">
        <f t="shared" si="55"/>
        <v>1.0028011204481793</v>
      </c>
      <c r="P88" s="75">
        <f t="shared" si="55"/>
        <v>0.94664108269203295</v>
      </c>
      <c r="Q88" s="75">
        <f t="shared" si="55"/>
        <v>0.94664108269203295</v>
      </c>
      <c r="S88" s="69">
        <f>S86/S87</f>
        <v>0.9186588016144055</v>
      </c>
      <c r="T88" s="69">
        <f>T86/T87</f>
        <v>0.97769260583092887</v>
      </c>
      <c r="U88" s="69">
        <f>U86/U87</f>
        <v>0.83082341510808844</v>
      </c>
      <c r="Z88" s="71"/>
    </row>
    <row r="89" spans="1:26" ht="15.75" thickTop="1" x14ac:dyDescent="0.15"/>
  </sheetData>
  <mergeCells count="31">
    <mergeCell ref="A80:C82"/>
    <mergeCell ref="A83:A88"/>
    <mergeCell ref="B83:C85"/>
    <mergeCell ref="B86:C88"/>
    <mergeCell ref="C58:C60"/>
    <mergeCell ref="A67:C67"/>
    <mergeCell ref="A68:C70"/>
    <mergeCell ref="A71:C73"/>
    <mergeCell ref="A74:A79"/>
    <mergeCell ref="B74:C76"/>
    <mergeCell ref="B77:C79"/>
    <mergeCell ref="C28:C30"/>
    <mergeCell ref="C31:C33"/>
    <mergeCell ref="A34:A60"/>
    <mergeCell ref="B37:C39"/>
    <mergeCell ref="B40:C42"/>
    <mergeCell ref="B43:B51"/>
    <mergeCell ref="C46:C48"/>
    <mergeCell ref="C49:C51"/>
    <mergeCell ref="B52:B60"/>
    <mergeCell ref="C55:C57"/>
    <mergeCell ref="A1:Q1"/>
    <mergeCell ref="A3:C3"/>
    <mergeCell ref="A4:C6"/>
    <mergeCell ref="A7:A33"/>
    <mergeCell ref="B10:C12"/>
    <mergeCell ref="B13:C15"/>
    <mergeCell ref="B16:B24"/>
    <mergeCell ref="C19:C21"/>
    <mergeCell ref="C22:C24"/>
    <mergeCell ref="B25:B33"/>
  </mergeCells>
  <phoneticPr fontId="3"/>
  <printOptions horizontalCentered="1"/>
  <pageMargins left="0.78740157480314965" right="0.78740157480314965" top="0.39370078740157483" bottom="0" header="0.51181102362204722" footer="0.51181102362204722"/>
  <pageSetup paperSize="8" scale="90" fitToHeight="2" orientation="landscape" r:id="rId1"/>
  <headerFooter alignWithMargins="0"/>
  <rowBreaks count="1" manualBreakCount="1">
    <brk id="6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Container Cargo 2022</vt:lpstr>
      <vt:lpstr>'Container Cargo 2022'!Print_Area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2023-01-24T05:03:56Z</dcterms:created>
  <dcterms:modified xsi:type="dcterms:W3CDTF">2023-01-24T05:04:15Z</dcterms:modified>
</cp:coreProperties>
</file>